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Q3'20\"/>
    </mc:Choice>
  </mc:AlternateContent>
  <xr:revisionPtr revIDLastSave="0" documentId="13_ncr:1_{1F29BF92-AAF7-4047-A2ED-6F45D04EFFAF}" xr6:coauthVersionLast="44" xr6:coauthVersionMax="44" xr10:uidLastSave="{00000000-0000-0000-0000-000000000000}"/>
  <bookViews>
    <workbookView xWindow="-120" yWindow="-120" windowWidth="20730" windowHeight="11160" tabRatio="715" activeTab="3" xr2:uid="{00000000-000D-0000-FFFF-FFFF00000000}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BS!$A$1:$K$76</definedName>
    <definedName name="_xlnm.Print_Area" localSheetId="1">'PL&amp;CF'!$A$1:$L$173</definedName>
    <definedName name="_xlnm.Print_Area" localSheetId="2">'sce-equity'!$A$1:$S$29</definedName>
    <definedName name="_xlnm.Print_Area" localSheetId="3">'sce-separate'!$A$1:$Q$28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1" i="13" l="1"/>
  <c r="E161" i="13"/>
  <c r="G161" i="13"/>
  <c r="K161" i="13"/>
  <c r="I127" i="13"/>
  <c r="O23" i="11" s="1"/>
  <c r="C22" i="10" l="1"/>
  <c r="E61" i="13" l="1"/>
  <c r="E29" i="1" l="1"/>
  <c r="G68" i="1"/>
  <c r="G61" i="13" l="1"/>
  <c r="Q19" i="11"/>
  <c r="Q18" i="11"/>
  <c r="Q14" i="11"/>
  <c r="Q13" i="11"/>
  <c r="Q21" i="10"/>
  <c r="S21" i="10" s="1"/>
  <c r="Q19" i="10"/>
  <c r="S19" i="10" s="1"/>
  <c r="Q14" i="10"/>
  <c r="S14" i="10" s="1"/>
  <c r="Q13" i="10"/>
  <c r="S13" i="10" s="1"/>
  <c r="K61" i="13"/>
  <c r="I61" i="13"/>
  <c r="K31" i="13"/>
  <c r="I31" i="13"/>
  <c r="G31" i="13"/>
  <c r="E31" i="13"/>
  <c r="K12" i="13"/>
  <c r="K15" i="13" s="1"/>
  <c r="K22" i="13" s="1"/>
  <c r="I12" i="13"/>
  <c r="I15" i="13" s="1"/>
  <c r="I22" i="13" s="1"/>
  <c r="G12" i="13"/>
  <c r="G15" i="13" s="1"/>
  <c r="G22" i="13" s="1"/>
  <c r="E12" i="13"/>
  <c r="E15" i="13" s="1"/>
  <c r="E22" i="13" s="1"/>
  <c r="E32" i="13" l="1"/>
  <c r="E34" i="13" s="1"/>
  <c r="E37" i="13" s="1"/>
  <c r="G32" i="13"/>
  <c r="G34" i="13" s="1"/>
  <c r="I32" i="13"/>
  <c r="I34" i="13" s="1"/>
  <c r="I49" i="13" s="1"/>
  <c r="I63" i="13" s="1"/>
  <c r="K32" i="13"/>
  <c r="K34" i="13" s="1"/>
  <c r="K37" i="13" s="1"/>
  <c r="E49" i="13"/>
  <c r="E63" i="13" s="1"/>
  <c r="G49" i="13"/>
  <c r="G63" i="13" s="1"/>
  <c r="G37" i="13"/>
  <c r="I37" i="13" l="1"/>
  <c r="K49" i="13"/>
  <c r="K63" i="13" s="1"/>
  <c r="Q15" i="10"/>
  <c r="O20" i="11"/>
  <c r="M20" i="11"/>
  <c r="K20" i="11"/>
  <c r="I20" i="11"/>
  <c r="G20" i="11"/>
  <c r="E20" i="11"/>
  <c r="O22" i="10"/>
  <c r="M22" i="10"/>
  <c r="K22" i="10"/>
  <c r="I22" i="10"/>
  <c r="G22" i="10"/>
  <c r="E22" i="10"/>
  <c r="C26" i="10"/>
  <c r="Q20" i="11" l="1"/>
  <c r="Q22" i="10"/>
  <c r="S22" i="10" s="1"/>
  <c r="K155" i="13"/>
  <c r="G155" i="13"/>
  <c r="G29" i="1"/>
  <c r="Q12" i="11"/>
  <c r="Q16" i="10"/>
  <c r="S16" i="10" s="1"/>
  <c r="S15" i="10"/>
  <c r="K68" i="1"/>
  <c r="I68" i="1"/>
  <c r="E68" i="1"/>
  <c r="Q24" i="10"/>
  <c r="Q23" i="10"/>
  <c r="S23" i="10" s="1"/>
  <c r="O17" i="10"/>
  <c r="M17" i="10"/>
  <c r="K17" i="10"/>
  <c r="I17" i="10"/>
  <c r="I26" i="10" s="1"/>
  <c r="G17" i="10"/>
  <c r="G26" i="10" s="1"/>
  <c r="E17" i="10"/>
  <c r="E26" i="10" s="1"/>
  <c r="C17" i="10"/>
  <c r="Q12" i="10"/>
  <c r="S12" i="10" s="1"/>
  <c r="Q21" i="11"/>
  <c r="O16" i="11"/>
  <c r="M16" i="11"/>
  <c r="K16" i="11"/>
  <c r="K24" i="11" s="1"/>
  <c r="I16" i="11"/>
  <c r="I24" i="11" s="1"/>
  <c r="G16" i="11"/>
  <c r="E16" i="11"/>
  <c r="E24" i="11" s="1"/>
  <c r="Q15" i="11"/>
  <c r="Q11" i="11"/>
  <c r="K166" i="13"/>
  <c r="I166" i="13"/>
  <c r="G166" i="13"/>
  <c r="E166" i="13"/>
  <c r="I155" i="13"/>
  <c r="E155" i="13"/>
  <c r="K127" i="13"/>
  <c r="G127" i="13"/>
  <c r="E127" i="13"/>
  <c r="K97" i="13"/>
  <c r="I97" i="13"/>
  <c r="G97" i="13"/>
  <c r="E97" i="13"/>
  <c r="K78" i="13"/>
  <c r="K81" i="13" s="1"/>
  <c r="K88" i="13" s="1"/>
  <c r="I78" i="13"/>
  <c r="I81" i="13" s="1"/>
  <c r="I88" i="13" s="1"/>
  <c r="G78" i="13"/>
  <c r="G81" i="13" s="1"/>
  <c r="G88" i="13" s="1"/>
  <c r="E78" i="13"/>
  <c r="E81" i="13" s="1"/>
  <c r="E88" i="13" s="1"/>
  <c r="H68" i="1"/>
  <c r="J68" i="1"/>
  <c r="K54" i="1"/>
  <c r="I54" i="1"/>
  <c r="G54" i="1"/>
  <c r="E54" i="1"/>
  <c r="K29" i="1"/>
  <c r="I29" i="1"/>
  <c r="E168" i="13" l="1"/>
  <c r="E170" i="13" s="1"/>
  <c r="G69" i="1"/>
  <c r="I168" i="13"/>
  <c r="I170" i="13" s="1"/>
  <c r="G168" i="13"/>
  <c r="G170" i="13" s="1"/>
  <c r="K168" i="13"/>
  <c r="K170" i="13" s="1"/>
  <c r="I98" i="13"/>
  <c r="I100" i="13" s="1"/>
  <c r="K98" i="13"/>
  <c r="K100" i="13" s="1"/>
  <c r="K115" i="13" s="1"/>
  <c r="K129" i="13" s="1"/>
  <c r="S17" i="10"/>
  <c r="G98" i="13"/>
  <c r="G100" i="13" s="1"/>
  <c r="G103" i="13" s="1"/>
  <c r="I69" i="1"/>
  <c r="Q16" i="11"/>
  <c r="Q17" i="10"/>
  <c r="M26" i="10"/>
  <c r="K69" i="1"/>
  <c r="G24" i="11"/>
  <c r="E98" i="13"/>
  <c r="E100" i="13" s="1"/>
  <c r="E69" i="1"/>
  <c r="O24" i="11"/>
  <c r="E103" i="13" l="1"/>
  <c r="K24" i="10"/>
  <c r="K26" i="10" s="1"/>
  <c r="I103" i="13"/>
  <c r="M22" i="11"/>
  <c r="Q22" i="11" s="1"/>
  <c r="K103" i="13"/>
  <c r="I115" i="13"/>
  <c r="I129" i="13" s="1"/>
  <c r="G115" i="13"/>
  <c r="G129" i="13" s="1"/>
  <c r="Q23" i="11"/>
  <c r="Q25" i="10"/>
  <c r="Q26" i="10" s="1"/>
  <c r="O26" i="10"/>
  <c r="E115" i="13"/>
  <c r="E129" i="13" s="1"/>
  <c r="M24" i="11" l="1"/>
  <c r="S24" i="10"/>
  <c r="Q24" i="11"/>
  <c r="S25" i="10"/>
  <c r="S26" i="10" l="1"/>
</calcChain>
</file>

<file path=xl/sharedStrings.xml><?xml version="1.0" encoding="utf-8"?>
<sst xmlns="http://schemas.openxmlformats.org/spreadsheetml/2006/main" count="351" uniqueCount="200">
  <si>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</si>
  <si>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</si>
  <si>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</si>
  <si>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</si>
  <si>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</si>
  <si>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</si>
  <si>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</si>
  <si>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</si>
  <si>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</si>
  <si>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</si>
  <si>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</si>
  <si>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</si>
  <si>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</si>
  <si>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</si>
  <si>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</si>
  <si>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</si>
  <si>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</si>
  <si>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</si>
  <si>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</si>
  <si>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</si>
  <si>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</si>
  <si>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</si>
  <si>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</si>
  <si>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</si>
  <si>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</si>
  <si>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</si>
  <si>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</si>
  <si>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</si>
  <si>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</si>
  <si>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</si>
  <si>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</si>
  <si>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</si>
  <si>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</si>
  <si>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</si>
  <si>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</si>
  <si>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</si>
  <si>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</si>
  <si>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</si>
  <si>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</si>
  <si>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</si>
  <si>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</si>
  <si>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</si>
  <si>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</si>
  <si>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</si>
  <si>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</si>
  <si>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</si>
  <si>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</si>
  <si>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</si>
  <si>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</si>
  <si>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</si>
  <si>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</si>
  <si>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</si>
  <si>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</si>
  <si>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</si>
  <si>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</si>
  <si>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</si>
  <si>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</si>
  <si>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6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</si>
  <si>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</si>
  <si>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</si>
  <si>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</si>
  <si>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</si>
  <si>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</si>
  <si>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</si>
  <si>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</si>
  <si>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</si>
  <si>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</si>
  <si>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</si>
  <si>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</si>
  <si>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</si>
  <si>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</si>
  <si>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</si>
  <si>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</si>
  <si>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</si>
  <si>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</si>
  <si>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</si>
  <si>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</si>
  <si>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</si>
  <si>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31 December</t>
  </si>
  <si>
    <t xml:space="preserve">   Fee and commission payables</t>
  </si>
  <si>
    <t xml:space="preserve">Other comprehensive income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</si>
  <si>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</si>
  <si>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</si>
  <si>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</si>
  <si>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</si>
  <si>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</si>
  <si>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</si>
  <si>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</si>
  <si>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</si>
  <si>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</si>
  <si>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</si>
  <si>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</si>
  <si>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</si>
  <si>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</si>
  <si>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</si>
  <si>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</si>
  <si>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</si>
  <si>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</si>
  <si>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</si>
  <si>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16</t>
  </si>
  <si>
    <t>Cash flows from (used in) operating activities</t>
  </si>
  <si>
    <t xml:space="preserve">Loss incurred and loss adjustment expenses on </t>
  </si>
  <si>
    <t xml:space="preserve">   direct insurance</t>
  </si>
  <si>
    <t>Cash flows from (used in) investing activities</t>
  </si>
  <si>
    <t>Purchases of property, building and equipment</t>
  </si>
  <si>
    <t>Disposals of property, building and equipment</t>
  </si>
  <si>
    <t>Cash flows from (used in) financing activities</t>
  </si>
  <si>
    <t>Cash received from share capital issuance</t>
  </si>
  <si>
    <t>Dividend paid</t>
  </si>
  <si>
    <t>17</t>
  </si>
  <si>
    <t>Statements of cash flows</t>
  </si>
  <si>
    <t xml:space="preserve">   profit and loss in subsequent periods - net of tax (loss)</t>
  </si>
  <si>
    <t>12</t>
  </si>
  <si>
    <t>18</t>
  </si>
  <si>
    <t>19</t>
  </si>
  <si>
    <t>20</t>
  </si>
  <si>
    <t>21</t>
  </si>
  <si>
    <t xml:space="preserve">Exchange differences </t>
  </si>
  <si>
    <t xml:space="preserve">on translation of </t>
  </si>
  <si>
    <t>financial statements in</t>
  </si>
  <si>
    <t>foreign currency</t>
  </si>
  <si>
    <t xml:space="preserve">   Liabilities under finance lease agreements</t>
  </si>
  <si>
    <t>Investments in associates</t>
  </si>
  <si>
    <t>the equity method is applied</t>
  </si>
  <si>
    <t>Financial statements in which</t>
  </si>
  <si>
    <t>Share of loss from investments in associate</t>
  </si>
  <si>
    <t>changes in value of</t>
  </si>
  <si>
    <t xml:space="preserve">Surplus (deficit) on </t>
  </si>
  <si>
    <t>surplus (deficit) on changes</t>
  </si>
  <si>
    <t>Balance as at 1 January 2019</t>
  </si>
  <si>
    <t>Income tax payable</t>
  </si>
  <si>
    <t>Income tax revenues (expenses)</t>
  </si>
  <si>
    <t xml:space="preserve">   Exchange differences on translation of</t>
  </si>
  <si>
    <t xml:space="preserve">      financial statements in foreign currency (loss)</t>
  </si>
  <si>
    <t>Fair value loss</t>
  </si>
  <si>
    <t>Balance as at 1 January 2020</t>
  </si>
  <si>
    <t>Other comprehensive income for the period</t>
  </si>
  <si>
    <t>4</t>
  </si>
  <si>
    <t>5</t>
  </si>
  <si>
    <t>Right-of-use assets</t>
  </si>
  <si>
    <t>15</t>
  </si>
  <si>
    <t>Lease liabilities</t>
  </si>
  <si>
    <t xml:space="preserve">      35,000,000 ordinary shares of Baht 10 each</t>
  </si>
  <si>
    <t>10.3</t>
  </si>
  <si>
    <t>Investments income</t>
  </si>
  <si>
    <t>Financial costs</t>
  </si>
  <si>
    <t>14.2</t>
  </si>
  <si>
    <t>Earnings (loss) per share</t>
  </si>
  <si>
    <t>Cash received - financial assets</t>
  </si>
  <si>
    <t>Cash paid - financial assets</t>
  </si>
  <si>
    <t>Repayment of lease liabilities</t>
  </si>
  <si>
    <t>Cash and cash equivalents at beginning of period</t>
  </si>
  <si>
    <t>Cash and cash equivalents at end of period</t>
  </si>
  <si>
    <t>Other comprehensive income for the period (loss)</t>
  </si>
  <si>
    <t>Total comprehensive income for the period (loss)</t>
  </si>
  <si>
    <t>(Unaudited but</t>
  </si>
  <si>
    <t>reviewed)</t>
  </si>
  <si>
    <t>(Audited)</t>
  </si>
  <si>
    <t xml:space="preserve">   Loans and interest receivables</t>
  </si>
  <si>
    <t>(Unaudited but reviewed)</t>
  </si>
  <si>
    <t>in securities</t>
  </si>
  <si>
    <t>in value of investments</t>
  </si>
  <si>
    <t>Expected credit loss</t>
  </si>
  <si>
    <t>Statements of changes in equity (Continued)</t>
  </si>
  <si>
    <t>Purchases of intangible assets</t>
  </si>
  <si>
    <t>Profit for the period</t>
  </si>
  <si>
    <t>Profit (loss) for the period</t>
  </si>
  <si>
    <t>Dividend paid (Note 22)</t>
  </si>
  <si>
    <t>Less: Unearned premium reserves increase</t>
  </si>
  <si>
    <t xml:space="preserve">   from prior period</t>
  </si>
  <si>
    <t xml:space="preserve">      investments which are measured at fair </t>
  </si>
  <si>
    <t xml:space="preserve">      value through other comprehensive income</t>
  </si>
  <si>
    <t xml:space="preserve">   Gain (loss) on changes in value of available-for-sale </t>
  </si>
  <si>
    <t>Net cash from operating activities</t>
  </si>
  <si>
    <t>Basic earnings (loss) per share</t>
  </si>
  <si>
    <t>Cumulative effect of changes in accounting policy (Note 3)</t>
  </si>
  <si>
    <t xml:space="preserve">Balance as at 1 January 2020 - after adjusted </t>
  </si>
  <si>
    <t>Balance as at 1 January 2020 - after adjusted</t>
  </si>
  <si>
    <t xml:space="preserve">Cumulative effect of changes in </t>
  </si>
  <si>
    <t xml:space="preserve">   accounting policy (Note 3)</t>
  </si>
  <si>
    <t>Balance as at 30 September 2019</t>
  </si>
  <si>
    <t>Balance as at 30 September 2020</t>
  </si>
  <si>
    <t>As at 30 September 2020</t>
  </si>
  <si>
    <t>30 September</t>
  </si>
  <si>
    <t>For the three-month period ended 30 September 2020</t>
  </si>
  <si>
    <t>For the nine-month period ended 30 September 2020</t>
  </si>
  <si>
    <t>Fair value gain (loss)</t>
  </si>
  <si>
    <t xml:space="preserve">Profit  (loss) before income tax </t>
  </si>
  <si>
    <t>Increase in share capital</t>
  </si>
  <si>
    <t>Expected credit loss (Reversal)</t>
  </si>
  <si>
    <t xml:space="preserve">   Loss on changes in value of available-for-sale </t>
  </si>
  <si>
    <t>Share of gain from investments in associate</t>
  </si>
  <si>
    <t>Profit before income tax expenses</t>
  </si>
  <si>
    <t>Earnings per share</t>
  </si>
  <si>
    <t>Basic earnings per share</t>
  </si>
  <si>
    <t>Net cash from (used in) investing activities</t>
  </si>
  <si>
    <t>Net increase in cash and cash equivalents</t>
  </si>
  <si>
    <t>Cash received (paid) for reinsurance</t>
  </si>
  <si>
    <t>Gain (loss) on investments</t>
  </si>
  <si>
    <t>Disposals/cancelled of intangible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</si>
</sst>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.00_);_(* \(#,##0.00\);_(* &quot;-&quot;_);_(@_)"/>
  </numFmts>
  <fonts count="13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EYInterstate"/>
      <family val="2"/>
    </font>
    <font>
      <u val="singleAccounting"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34">
    <xf numFmtId="0" fontId="0" fillId="0" borderId="0" xfId="0"/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11" applyNumberFormat="1" applyFont="1" applyFill="1" applyAlignment="1">
      <alignment horizontal="right" vertical="center"/>
    </xf>
    <xf numFmtId="41" fontId="12" fillId="0" borderId="0" xfId="0" applyNumberFormat="1" applyFont="1" applyFill="1" applyAlignment="1">
      <alignment horizontal="right" vertical="center"/>
    </xf>
    <xf numFmtId="41" fontId="4" fillId="0" borderId="6" xfId="0" applyNumberFormat="1" applyFont="1" applyFill="1" applyBorder="1" applyAlignment="1">
      <alignment vertical="center"/>
    </xf>
    <xf numFmtId="41" fontId="4" fillId="0" borderId="0" xfId="11" quotePrefix="1" applyNumberFormat="1" applyFont="1" applyFill="1" applyAlignment="1">
      <alignment horizontal="center" vertical="center"/>
    </xf>
    <xf numFmtId="41" fontId="4" fillId="0" borderId="0" xfId="11" applyNumberFormat="1" applyFont="1" applyFill="1" applyAlignment="1">
      <alignment vertical="center"/>
    </xf>
    <xf numFmtId="41" fontId="4" fillId="0" borderId="0" xfId="11" quotePrefix="1" applyNumberFormat="1" applyFont="1" applyFill="1" applyAlignment="1">
      <alignment horizontal="right" vertical="center"/>
    </xf>
    <xf numFmtId="41" fontId="4" fillId="0" borderId="0" xfId="11" applyNumberFormat="1" applyFont="1" applyFill="1" applyAlignment="1">
      <alignment horizontal="center" vertical="center"/>
    </xf>
    <xf numFmtId="41" fontId="4" fillId="0" borderId="2" xfId="11" applyNumberFormat="1" applyFont="1" applyFill="1" applyBorder="1" applyAlignment="1">
      <alignment horizontal="right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center" vertical="center"/>
    </xf>
    <xf numFmtId="37" fontId="4" fillId="0" borderId="0" xfId="0" quotePrefix="1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right" vertical="center"/>
    </xf>
    <xf numFmtId="49" fontId="4" fillId="0" borderId="0" xfId="0" quotePrefix="1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horizontal="right" vertical="center"/>
    </xf>
    <xf numFmtId="49" fontId="6" fillId="0" borderId="0" xfId="4" applyNumberFormat="1" applyFont="1" applyFill="1" applyBorder="1" applyAlignment="1">
      <alignment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omma 2 12" xfId="11" xr:uid="{B0611509-B29C-4943-8F43-016D03313DB1}"/>
    <cellStyle name="Comma 2 13" xfId="12" xr:uid="{4282F180-7519-4E88-9277-8C195D57823A}"/>
    <cellStyle name="Comma 6" xfId="3" xr:uid="{00000000-0005-0000-0000-000002000000}"/>
    <cellStyle name="Index Number" xfId="4" xr:uid="{00000000-0005-0000-0000-000003000000}"/>
    <cellStyle name="Normal" xfId="0" builtinId="0"/>
    <cellStyle name="Normal 16" xfId="5" xr:uid="{00000000-0005-0000-0000-000005000000}"/>
    <cellStyle name="Normal 2" xfId="6" xr:uid="{00000000-0005-0000-0000-000006000000}"/>
    <cellStyle name="Normal 20" xfId="7" xr:uid="{00000000-0005-0000-0000-000007000000}"/>
    <cellStyle name="Normal 21" xfId="8" xr:uid="{00000000-0005-0000-0000-000008000000}"/>
    <cellStyle name="Normal 22" xfId="9" xr:uid="{00000000-0005-0000-0000-000009000000}"/>
    <cellStyle name="Normal 3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323850</xdr:colOff>
      <xdr:row>31</xdr:row>
      <xdr:rowOff>210911</xdr:rowOff>
    </xdr:from>
    <xdr:to>
      <xdr:col>8</xdr:col>
      <xdr:colOff>1062718</xdr:colOff>
      <xdr:row>34</xdr:row>
      <xdr:rowOff>153760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B5A4A21-E83F-4463-A809-04FBAC4A9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3564" y="9069161"/>
          <a:ext cx="1895475" cy="7592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92529</xdr:colOff>
      <xdr:row>0</xdr:row>
      <xdr:rowOff>238125</xdr:rowOff>
    </xdr:from>
    <xdr:to>
      <xdr:col>8</xdr:col>
      <xdr:colOff>831397</xdr:colOff>
      <xdr:row>3</xdr:row>
      <xdr:rowOff>152400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3E557ADF-86EC-4E29-994E-FE911EFA9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243" y="238125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438150</xdr:colOff>
      <xdr:row>71</xdr:row>
      <xdr:rowOff>115661</xdr:rowOff>
    </xdr:from>
    <xdr:to>
      <xdr:col>10</xdr:col>
      <xdr:colOff>552450</xdr:colOff>
      <xdr:row>74</xdr:row>
      <xdr:rowOff>87086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CCA88DB2-6651-4743-A65F-83961C9E7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227864" y="19859625"/>
          <a:ext cx="2427515" cy="787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1077685</xdr:colOff>
      <xdr:row>27</xdr:row>
      <xdr:rowOff>74839</xdr:rowOff>
    </xdr:from>
    <xdr:to>
      <xdr:col>2</xdr:col>
      <xdr:colOff>457200</xdr:colOff>
      <xdr:row>30</xdr:row>
      <xdr:rowOff>13607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059E87EF-0B07-4036-87C9-33131A353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077685" y="7790089"/>
          <a:ext cx="2427515" cy="796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280307</xdr:colOff>
      <xdr:row>1</xdr:row>
      <xdr:rowOff>151040</xdr:rowOff>
    </xdr:from>
    <xdr:to>
      <xdr:col>8</xdr:col>
      <xdr:colOff>918482</xdr:colOff>
      <xdr:row>4</xdr:row>
      <xdr:rowOff>13607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11A124CE-637F-4FBE-B889-7722E566F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7414" y="450397"/>
          <a:ext cx="1890032" cy="760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498021</xdr:colOff>
      <xdr:row>40</xdr:row>
      <xdr:rowOff>123824</xdr:rowOff>
    </xdr:from>
    <xdr:to>
      <xdr:col>8</xdr:col>
      <xdr:colOff>1136196</xdr:colOff>
      <xdr:row>42</xdr:row>
      <xdr:rowOff>285749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AC7A77C1-08D7-441C-9F1F-95493FE07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5128" y="12098110"/>
          <a:ext cx="1890032" cy="760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579664</xdr:colOff>
      <xdr:row>67</xdr:row>
      <xdr:rowOff>259897</xdr:rowOff>
    </xdr:from>
    <xdr:to>
      <xdr:col>9</xdr:col>
      <xdr:colOff>25853</xdr:colOff>
      <xdr:row>70</xdr:row>
      <xdr:rowOff>122465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3052CDAB-20EB-471C-BB6E-593AFFF5A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6771" y="20316826"/>
          <a:ext cx="1895475" cy="760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443593</xdr:colOff>
      <xdr:row>106</xdr:row>
      <xdr:rowOff>219075</xdr:rowOff>
    </xdr:from>
    <xdr:to>
      <xdr:col>8</xdr:col>
      <xdr:colOff>1087211</xdr:colOff>
      <xdr:row>109</xdr:row>
      <xdr:rowOff>81642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C3010A5C-7D03-4D97-891F-44EB8C5EB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31950932"/>
          <a:ext cx="1895475" cy="760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361950</xdr:colOff>
      <xdr:row>133</xdr:row>
      <xdr:rowOff>287111</xdr:rowOff>
    </xdr:from>
    <xdr:to>
      <xdr:col>8</xdr:col>
      <xdr:colOff>1000125</xdr:colOff>
      <xdr:row>136</xdr:row>
      <xdr:rowOff>149679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A2D2E308-E99A-4020-A636-0268BC4AC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9057" y="40101611"/>
          <a:ext cx="1890032" cy="760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1134533</xdr:colOff>
      <xdr:row>170</xdr:row>
      <xdr:rowOff>92075</xdr:rowOff>
    </xdr:from>
    <xdr:to>
      <xdr:col>8</xdr:col>
      <xdr:colOff>1058334</xdr:colOff>
      <xdr:row>172</xdr:row>
      <xdr:rowOff>284691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08313578-8D2A-4575-99CA-EF61D531E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29200" y="52267908"/>
          <a:ext cx="2421467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118533</xdr:colOff>
      <xdr:row>129</xdr:row>
      <xdr:rowOff>81491</xdr:rowOff>
    </xdr:from>
    <xdr:to>
      <xdr:col>10</xdr:col>
      <xdr:colOff>42333</xdr:colOff>
      <xdr:row>131</xdr:row>
      <xdr:rowOff>274108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7AA8712D-8B66-4A9A-BF60-14B9ECED0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262033" y="39673741"/>
          <a:ext cx="2421467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245534</xdr:colOff>
      <xdr:row>100</xdr:row>
      <xdr:rowOff>81492</xdr:rowOff>
    </xdr:from>
    <xdr:to>
      <xdr:col>10</xdr:col>
      <xdr:colOff>169334</xdr:colOff>
      <xdr:row>102</xdr:row>
      <xdr:rowOff>274109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620AAC8D-24F6-4439-9B25-0A950E7A2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389034" y="30773159"/>
          <a:ext cx="2421467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234950</xdr:colOff>
      <xdr:row>63</xdr:row>
      <xdr:rowOff>70909</xdr:rowOff>
    </xdr:from>
    <xdr:to>
      <xdr:col>10</xdr:col>
      <xdr:colOff>158750</xdr:colOff>
      <xdr:row>65</xdr:row>
      <xdr:rowOff>263526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4F413861-92D0-45CB-829B-A12AC43D2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378450" y="19406659"/>
          <a:ext cx="2421467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361950</xdr:colOff>
      <xdr:row>34</xdr:row>
      <xdr:rowOff>70907</xdr:rowOff>
    </xdr:from>
    <xdr:to>
      <xdr:col>10</xdr:col>
      <xdr:colOff>285750</xdr:colOff>
      <xdr:row>36</xdr:row>
      <xdr:rowOff>263524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5850C5A5-C42C-486C-B288-F97A1F2D2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505450" y="10506074"/>
          <a:ext cx="2421467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1</xdr:row>
      <xdr:rowOff>49741</xdr:rowOff>
    </xdr:from>
    <xdr:to>
      <xdr:col>6</xdr:col>
      <xdr:colOff>1061509</xdr:colOff>
      <xdr:row>3</xdr:row>
      <xdr:rowOff>211667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85DFD0D-46E5-48CC-839A-174E28AE6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3650" y="356658"/>
          <a:ext cx="1903942" cy="775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431800</xdr:colOff>
      <xdr:row>26</xdr:row>
      <xdr:rowOff>81491</xdr:rowOff>
    </xdr:from>
    <xdr:to>
      <xdr:col>10</xdr:col>
      <xdr:colOff>508000</xdr:colOff>
      <xdr:row>28</xdr:row>
      <xdr:rowOff>274107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8FAFBCC8-8364-4067-B5CB-51C8F2EF9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6347883" y="8061324"/>
          <a:ext cx="2446867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687481</xdr:colOff>
      <xdr:row>0</xdr:row>
      <xdr:rowOff>280708</xdr:rowOff>
    </xdr:from>
    <xdr:to>
      <xdr:col>7</xdr:col>
      <xdr:colOff>99732</xdr:colOff>
      <xdr:row>3</xdr:row>
      <xdr:rowOff>140074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AC0F4C2-E255-422A-98F3-6ED583188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1099" y="280708"/>
          <a:ext cx="1888751" cy="76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561975</xdr:colOff>
      <xdr:row>25</xdr:row>
      <xdr:rowOff>11766</xdr:rowOff>
    </xdr:from>
    <xdr:to>
      <xdr:col>10</xdr:col>
      <xdr:colOff>409575</xdr:colOff>
      <xdr:row>27</xdr:row>
      <xdr:rowOff>200026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345D7811-39FD-4EE7-881A-55DAE99BD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694269" y="7575737"/>
          <a:ext cx="2424953" cy="7933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showGridLines="0" view="pageBreakPreview" zoomScale="70" zoomScaleNormal="70" zoomScaleSheetLayoutView="70" workbookViewId="0">
      <selection activeCell="P7" sqref="P7"/>
    </sheetView>
  </sheetViews>
  <sheetFormatPr defaultRowHeight="23.1" customHeight="1" x14ac:dyDescent="0.5"/>
  <cols>
    <col min="1" max="1" width="44.5703125" style="55" customWidth="1"/>
    <col min="2" max="2" width="1.140625" style="34" customWidth="1"/>
    <col min="3" max="3" width="7.85546875" style="34" customWidth="1"/>
    <col min="4" max="4" width="0.85546875" style="34" customWidth="1"/>
    <col min="5" max="5" width="16.5703125" style="34" customWidth="1"/>
    <col min="6" max="6" width="0.85546875" style="34" customWidth="1"/>
    <col min="7" max="7" width="16.5703125" style="14" customWidth="1"/>
    <col min="8" max="8" width="0.85546875" style="39" customWidth="1"/>
    <col min="9" max="9" width="16.5703125" style="14" customWidth="1"/>
    <col min="10" max="10" width="0.85546875" style="14" customWidth="1"/>
    <col min="11" max="11" width="16.5703125" style="14" customWidth="1"/>
    <col min="12" max="16384" width="9.140625" style="13"/>
  </cols>
  <sheetData>
    <row r="1" spans="1:11" s="12" customFormat="1" ht="23.1" customHeight="1" x14ac:dyDescent="0.5">
      <c r="A1" s="117" t="s">
        <v>43</v>
      </c>
      <c r="B1" s="117"/>
      <c r="C1" s="117"/>
      <c r="D1" s="117"/>
      <c r="E1" s="117"/>
      <c r="F1" s="117"/>
      <c r="G1" s="117"/>
      <c r="H1" s="43"/>
    </row>
    <row r="2" spans="1:11" ht="23.1" customHeight="1" x14ac:dyDescent="0.5">
      <c r="A2" s="117" t="s">
        <v>73</v>
      </c>
      <c r="B2" s="117"/>
      <c r="C2" s="117"/>
      <c r="D2" s="117"/>
      <c r="E2" s="117"/>
      <c r="F2" s="117"/>
      <c r="G2" s="117"/>
      <c r="H2" s="25"/>
      <c r="I2" s="13"/>
      <c r="J2" s="13"/>
      <c r="K2" s="13"/>
    </row>
    <row r="3" spans="1:11" s="12" customFormat="1" ht="23.1" customHeight="1" x14ac:dyDescent="0.5">
      <c r="A3" s="117" t="s">
        <v>182</v>
      </c>
      <c r="B3" s="117"/>
      <c r="C3" s="117"/>
      <c r="D3" s="117"/>
      <c r="E3" s="117"/>
      <c r="F3" s="117"/>
      <c r="G3" s="117"/>
      <c r="H3" s="43"/>
    </row>
    <row r="4" spans="1:11" ht="23.1" customHeight="1" x14ac:dyDescent="0.5">
      <c r="A4" s="13"/>
      <c r="B4" s="13"/>
      <c r="F4" s="13"/>
      <c r="H4" s="25"/>
      <c r="I4" s="13"/>
      <c r="K4" s="69" t="s">
        <v>3</v>
      </c>
    </row>
    <row r="5" spans="1:11" ht="23.1" customHeight="1" x14ac:dyDescent="0.5">
      <c r="A5" s="13"/>
      <c r="B5" s="13"/>
      <c r="E5" s="119" t="s">
        <v>124</v>
      </c>
      <c r="F5" s="119"/>
      <c r="G5" s="119"/>
      <c r="H5" s="25"/>
      <c r="I5" s="13"/>
    </row>
    <row r="6" spans="1:11" ht="23.1" customHeight="1" x14ac:dyDescent="0.5">
      <c r="A6" s="13"/>
      <c r="B6" s="13"/>
      <c r="E6" s="118" t="s">
        <v>123</v>
      </c>
      <c r="F6" s="118"/>
      <c r="G6" s="118"/>
      <c r="H6" s="66"/>
      <c r="I6" s="118" t="s">
        <v>1</v>
      </c>
      <c r="J6" s="118"/>
      <c r="K6" s="118"/>
    </row>
    <row r="7" spans="1:11" ht="23.1" customHeight="1" x14ac:dyDescent="0.5">
      <c r="A7" s="13"/>
      <c r="B7" s="13"/>
      <c r="E7" s="75" t="s">
        <v>183</v>
      </c>
      <c r="F7" s="13"/>
      <c r="G7" s="75" t="s">
        <v>78</v>
      </c>
      <c r="H7" s="75"/>
      <c r="I7" s="75" t="s">
        <v>183</v>
      </c>
      <c r="J7" s="13"/>
      <c r="K7" s="75" t="s">
        <v>78</v>
      </c>
    </row>
    <row r="8" spans="1:11" ht="23.1" customHeight="1" x14ac:dyDescent="0.5">
      <c r="A8" s="13"/>
      <c r="B8" s="15"/>
      <c r="C8" s="63" t="s">
        <v>30</v>
      </c>
      <c r="D8" s="39"/>
      <c r="E8" s="68">
        <v>2020</v>
      </c>
      <c r="F8" s="25"/>
      <c r="G8" s="68">
        <v>2019</v>
      </c>
      <c r="H8" s="75"/>
      <c r="I8" s="68">
        <v>2020</v>
      </c>
      <c r="J8" s="25"/>
      <c r="K8" s="68">
        <v>2019</v>
      </c>
    </row>
    <row r="9" spans="1:11" ht="23.1" customHeight="1" x14ac:dyDescent="0.5">
      <c r="A9" s="13"/>
      <c r="B9" s="15"/>
      <c r="C9" s="39"/>
      <c r="D9" s="39"/>
      <c r="E9" s="75" t="s">
        <v>155</v>
      </c>
      <c r="F9" s="25"/>
      <c r="G9" s="75" t="s">
        <v>157</v>
      </c>
      <c r="H9" s="75"/>
      <c r="I9" s="75" t="s">
        <v>155</v>
      </c>
      <c r="J9" s="25"/>
      <c r="K9" s="75" t="s">
        <v>157</v>
      </c>
    </row>
    <row r="10" spans="1:11" ht="23.1" customHeight="1" x14ac:dyDescent="0.5">
      <c r="A10" s="13"/>
      <c r="B10" s="15"/>
      <c r="C10" s="39"/>
      <c r="D10" s="39"/>
      <c r="E10" s="75" t="s">
        <v>156</v>
      </c>
      <c r="F10" s="25"/>
      <c r="G10" s="75"/>
      <c r="H10" s="75"/>
      <c r="I10" s="75" t="s">
        <v>156</v>
      </c>
      <c r="J10" s="25"/>
      <c r="K10" s="75"/>
    </row>
    <row r="11" spans="1:11" ht="23.1" customHeight="1" x14ac:dyDescent="0.5">
      <c r="A11" s="2" t="s">
        <v>4</v>
      </c>
      <c r="B11" s="13"/>
      <c r="F11" s="13"/>
      <c r="G11" s="16"/>
      <c r="H11" s="25"/>
      <c r="I11" s="16"/>
      <c r="J11" s="16"/>
      <c r="K11" s="16"/>
    </row>
    <row r="12" spans="1:11" ht="23.1" customHeight="1" x14ac:dyDescent="0.5">
      <c r="A12" s="6" t="s">
        <v>82</v>
      </c>
      <c r="B12" s="17"/>
      <c r="C12" s="36" t="s">
        <v>137</v>
      </c>
      <c r="D12" s="36"/>
      <c r="E12" s="19">
        <v>269695649</v>
      </c>
      <c r="F12" s="22"/>
      <c r="G12" s="97">
        <v>139646681</v>
      </c>
      <c r="H12" s="19"/>
      <c r="I12" s="19">
        <v>269695649</v>
      </c>
      <c r="J12" s="77"/>
      <c r="K12" s="97">
        <v>139646681</v>
      </c>
    </row>
    <row r="13" spans="1:11" ht="23.1" customHeight="1" x14ac:dyDescent="0.5">
      <c r="A13" s="6" t="s">
        <v>59</v>
      </c>
      <c r="B13" s="17"/>
      <c r="C13" s="36" t="s">
        <v>138</v>
      </c>
      <c r="D13" s="36"/>
      <c r="E13" s="19">
        <v>362122653</v>
      </c>
      <c r="F13" s="22"/>
      <c r="G13" s="97">
        <v>460188833</v>
      </c>
      <c r="H13" s="19"/>
      <c r="I13" s="19">
        <v>362122653</v>
      </c>
      <c r="J13" s="77"/>
      <c r="K13" s="97">
        <v>460188833</v>
      </c>
    </row>
    <row r="14" spans="1:11" ht="23.1" customHeight="1" x14ac:dyDescent="0.5">
      <c r="A14" s="6" t="s">
        <v>5</v>
      </c>
      <c r="B14" s="17"/>
      <c r="C14" s="36"/>
      <c r="D14" s="36"/>
      <c r="E14" s="19">
        <v>9694532</v>
      </c>
      <c r="F14" s="22"/>
      <c r="G14" s="97">
        <v>7992591</v>
      </c>
      <c r="H14" s="19"/>
      <c r="I14" s="19">
        <v>9694532</v>
      </c>
      <c r="J14" s="77"/>
      <c r="K14" s="97">
        <v>7992591</v>
      </c>
    </row>
    <row r="15" spans="1:11" ht="23.1" customHeight="1" x14ac:dyDescent="0.5">
      <c r="A15" s="6" t="s">
        <v>54</v>
      </c>
      <c r="B15" s="17"/>
      <c r="C15" s="36" t="s">
        <v>57</v>
      </c>
      <c r="D15" s="36"/>
      <c r="E15" s="19">
        <v>508034430</v>
      </c>
      <c r="F15" s="22"/>
      <c r="G15" s="97">
        <v>659616170</v>
      </c>
      <c r="H15" s="19"/>
      <c r="I15" s="19">
        <v>508034430</v>
      </c>
      <c r="J15" s="77"/>
      <c r="K15" s="97">
        <v>659616170</v>
      </c>
    </row>
    <row r="16" spans="1:11" ht="23.1" customHeight="1" x14ac:dyDescent="0.5">
      <c r="A16" s="6" t="s">
        <v>87</v>
      </c>
      <c r="B16" s="17"/>
      <c r="C16" s="36" t="s">
        <v>63</v>
      </c>
      <c r="D16" s="36"/>
      <c r="E16" s="19">
        <v>679420613</v>
      </c>
      <c r="F16" s="22"/>
      <c r="G16" s="97">
        <v>532731843</v>
      </c>
      <c r="H16" s="19"/>
      <c r="I16" s="19">
        <v>679420613</v>
      </c>
      <c r="J16" s="77"/>
      <c r="K16" s="97">
        <v>532731843</v>
      </c>
    </row>
    <row r="17" spans="1:11" ht="23.1" customHeight="1" x14ac:dyDescent="0.5">
      <c r="A17" s="6" t="s">
        <v>62</v>
      </c>
      <c r="B17" s="17"/>
      <c r="C17" s="36"/>
      <c r="D17" s="36"/>
      <c r="E17" s="19"/>
      <c r="F17" s="22"/>
      <c r="G17" s="97"/>
      <c r="H17" s="77"/>
      <c r="I17" s="19"/>
      <c r="J17" s="19"/>
      <c r="K17" s="97"/>
    </row>
    <row r="18" spans="1:11" ht="23.1" customHeight="1" x14ac:dyDescent="0.5">
      <c r="A18" s="6" t="s">
        <v>6</v>
      </c>
      <c r="B18" s="17"/>
      <c r="C18" s="36" t="s">
        <v>67</v>
      </c>
      <c r="D18" s="36"/>
      <c r="E18" s="19">
        <v>3150930749</v>
      </c>
      <c r="F18" s="22"/>
      <c r="G18" s="97">
        <v>3044185647</v>
      </c>
      <c r="H18" s="77"/>
      <c r="I18" s="19">
        <v>3150930749</v>
      </c>
      <c r="J18" s="19"/>
      <c r="K18" s="97">
        <v>2988961052</v>
      </c>
    </row>
    <row r="19" spans="1:11" ht="23.1" customHeight="1" x14ac:dyDescent="0.5">
      <c r="A19" s="6" t="s">
        <v>158</v>
      </c>
      <c r="B19" s="17"/>
      <c r="C19" s="36" t="s">
        <v>64</v>
      </c>
      <c r="D19" s="36"/>
      <c r="E19" s="19">
        <v>658469</v>
      </c>
      <c r="F19" s="22"/>
      <c r="G19" s="97">
        <v>949846</v>
      </c>
      <c r="H19" s="77"/>
      <c r="I19" s="19">
        <v>658469</v>
      </c>
      <c r="J19" s="19"/>
      <c r="K19" s="97">
        <v>949846</v>
      </c>
    </row>
    <row r="20" spans="1:11" ht="23.1" customHeight="1" x14ac:dyDescent="0.5">
      <c r="A20" s="1" t="s">
        <v>122</v>
      </c>
      <c r="B20" s="17"/>
      <c r="C20" s="36" t="s">
        <v>88</v>
      </c>
      <c r="D20" s="36"/>
      <c r="E20" s="19">
        <v>26279021</v>
      </c>
      <c r="F20" s="22"/>
      <c r="G20" s="97">
        <v>27016839</v>
      </c>
      <c r="H20" s="77"/>
      <c r="I20" s="19">
        <v>43256079</v>
      </c>
      <c r="J20" s="19"/>
      <c r="K20" s="97">
        <v>43256079</v>
      </c>
    </row>
    <row r="21" spans="1:11" ht="23.1" customHeight="1" x14ac:dyDescent="0.5">
      <c r="A21" s="6" t="s">
        <v>60</v>
      </c>
      <c r="B21" s="17"/>
      <c r="C21" s="36" t="s">
        <v>68</v>
      </c>
      <c r="D21" s="36"/>
      <c r="E21" s="19">
        <v>214067651</v>
      </c>
      <c r="F21" s="22"/>
      <c r="G21" s="97">
        <v>242549566</v>
      </c>
      <c r="H21" s="77"/>
      <c r="I21" s="19">
        <v>214067651</v>
      </c>
      <c r="J21" s="19"/>
      <c r="K21" s="97">
        <v>242549566</v>
      </c>
    </row>
    <row r="22" spans="1:11" ht="23.1" customHeight="1" x14ac:dyDescent="0.5">
      <c r="A22" s="6" t="s">
        <v>139</v>
      </c>
      <c r="B22" s="17"/>
      <c r="C22" s="36" t="s">
        <v>112</v>
      </c>
      <c r="D22" s="36"/>
      <c r="E22" s="98">
        <v>61961500</v>
      </c>
      <c r="F22" s="22"/>
      <c r="G22" s="98">
        <v>0</v>
      </c>
      <c r="H22" s="77"/>
      <c r="I22" s="98">
        <v>61961500</v>
      </c>
      <c r="J22" s="98"/>
      <c r="K22" s="98">
        <v>0</v>
      </c>
    </row>
    <row r="23" spans="1:11" ht="23.1" customHeight="1" x14ac:dyDescent="0.5">
      <c r="A23" s="6" t="s">
        <v>61</v>
      </c>
      <c r="B23" s="17"/>
      <c r="C23" s="36" t="s">
        <v>89</v>
      </c>
      <c r="D23" s="36"/>
      <c r="E23" s="19">
        <v>19568307</v>
      </c>
      <c r="F23" s="22"/>
      <c r="G23" s="97">
        <v>53359278</v>
      </c>
      <c r="H23" s="77"/>
      <c r="I23" s="19">
        <v>19568307</v>
      </c>
      <c r="J23" s="19"/>
      <c r="K23" s="97">
        <v>53359278</v>
      </c>
    </row>
    <row r="24" spans="1:11" ht="23.1" customHeight="1" x14ac:dyDescent="0.5">
      <c r="A24" s="6" t="s">
        <v>44</v>
      </c>
      <c r="B24" s="17"/>
      <c r="C24" s="36" t="s">
        <v>55</v>
      </c>
      <c r="D24" s="36"/>
      <c r="E24" s="19">
        <v>229903098</v>
      </c>
      <c r="F24" s="22"/>
      <c r="G24" s="97">
        <v>213721758</v>
      </c>
      <c r="H24" s="77"/>
      <c r="I24" s="19">
        <v>215462767</v>
      </c>
      <c r="J24" s="19"/>
      <c r="K24" s="97">
        <v>210473910</v>
      </c>
    </row>
    <row r="25" spans="1:11" ht="23.1" customHeight="1" x14ac:dyDescent="0.5">
      <c r="A25" s="1" t="s">
        <v>7</v>
      </c>
      <c r="B25" s="17"/>
      <c r="C25" s="36"/>
      <c r="D25" s="36"/>
      <c r="E25" s="19"/>
      <c r="F25" s="22"/>
      <c r="G25" s="97"/>
      <c r="H25" s="77"/>
      <c r="I25" s="19"/>
      <c r="J25" s="19"/>
      <c r="K25" s="97"/>
    </row>
    <row r="26" spans="1:11" ht="23.1" customHeight="1" x14ac:dyDescent="0.5">
      <c r="A26" s="1" t="s">
        <v>70</v>
      </c>
      <c r="B26" s="17"/>
      <c r="C26" s="36" t="s">
        <v>140</v>
      </c>
      <c r="D26" s="36"/>
      <c r="E26" s="19">
        <v>95590669</v>
      </c>
      <c r="F26" s="22"/>
      <c r="G26" s="97">
        <v>118749174</v>
      </c>
      <c r="H26" s="77"/>
      <c r="I26" s="19">
        <v>95590669</v>
      </c>
      <c r="J26" s="19"/>
      <c r="K26" s="97">
        <v>118749174</v>
      </c>
    </row>
    <row r="27" spans="1:11" ht="23.1" customHeight="1" x14ac:dyDescent="0.5">
      <c r="A27" s="1" t="s">
        <v>86</v>
      </c>
      <c r="B27" s="17"/>
      <c r="C27" s="36"/>
      <c r="D27" s="36"/>
      <c r="E27" s="19">
        <v>154777133</v>
      </c>
      <c r="F27" s="22"/>
      <c r="G27" s="97">
        <v>73691390</v>
      </c>
      <c r="H27" s="77"/>
      <c r="I27" s="19">
        <v>154777133</v>
      </c>
      <c r="J27" s="19"/>
      <c r="K27" s="97">
        <v>73691390</v>
      </c>
    </row>
    <row r="28" spans="1:11" ht="23.1" customHeight="1" x14ac:dyDescent="0.5">
      <c r="A28" s="1" t="s">
        <v>8</v>
      </c>
      <c r="B28" s="17"/>
      <c r="C28" s="36"/>
      <c r="D28" s="36"/>
      <c r="E28" s="19">
        <v>146505696</v>
      </c>
      <c r="F28" s="22"/>
      <c r="G28" s="97">
        <v>128901665</v>
      </c>
      <c r="H28" s="77"/>
      <c r="I28" s="19">
        <v>146505696</v>
      </c>
      <c r="J28" s="19"/>
      <c r="K28" s="97">
        <v>128901665</v>
      </c>
    </row>
    <row r="29" spans="1:11" ht="23.1" customHeight="1" thickBot="1" x14ac:dyDescent="0.55000000000000004">
      <c r="A29" s="3" t="s">
        <v>9</v>
      </c>
      <c r="B29" s="13"/>
      <c r="C29" s="65"/>
      <c r="D29" s="65"/>
      <c r="E29" s="83">
        <f>SUM(E12:E28)</f>
        <v>5929210170</v>
      </c>
      <c r="F29" s="22"/>
      <c r="G29" s="83">
        <f>SUM(G12:G28)</f>
        <v>5703301281</v>
      </c>
      <c r="H29" s="56"/>
      <c r="I29" s="83">
        <f>SUM(I12:I28)</f>
        <v>5931746897</v>
      </c>
      <c r="J29" s="19"/>
      <c r="K29" s="83">
        <f>SUM(K12:K28)</f>
        <v>5661068078</v>
      </c>
    </row>
    <row r="30" spans="1:11" ht="23.1" customHeight="1" thickTop="1" x14ac:dyDescent="0.5">
      <c r="A30" s="13"/>
      <c r="B30" s="13"/>
      <c r="F30" s="13"/>
      <c r="H30" s="25"/>
    </row>
    <row r="31" spans="1:11" ht="23.1" customHeight="1" x14ac:dyDescent="0.5">
      <c r="A31" s="1" t="s">
        <v>10</v>
      </c>
      <c r="B31" s="13"/>
      <c r="F31" s="13"/>
      <c r="H31" s="25"/>
    </row>
    <row r="32" spans="1:11" s="12" customFormat="1" ht="21.95" customHeight="1" x14ac:dyDescent="0.5">
      <c r="A32" s="117" t="s">
        <v>43</v>
      </c>
      <c r="B32" s="117"/>
      <c r="C32" s="117"/>
      <c r="D32" s="117"/>
      <c r="E32" s="117"/>
      <c r="F32" s="117"/>
      <c r="G32" s="117"/>
      <c r="H32" s="43"/>
    </row>
    <row r="33" spans="1:11" ht="21.95" customHeight="1" x14ac:dyDescent="0.5">
      <c r="A33" s="117" t="s">
        <v>74</v>
      </c>
      <c r="B33" s="117"/>
      <c r="C33" s="117"/>
      <c r="D33" s="117"/>
      <c r="E33" s="117"/>
      <c r="F33" s="117"/>
      <c r="G33" s="117"/>
      <c r="H33" s="25"/>
      <c r="I33" s="13"/>
      <c r="J33" s="13"/>
      <c r="K33" s="13"/>
    </row>
    <row r="34" spans="1:11" s="12" customFormat="1" ht="21.95" customHeight="1" x14ac:dyDescent="0.5">
      <c r="A34" s="117" t="s">
        <v>182</v>
      </c>
      <c r="B34" s="117"/>
      <c r="C34" s="117"/>
      <c r="D34" s="117"/>
      <c r="E34" s="117"/>
      <c r="F34" s="117"/>
      <c r="G34" s="117"/>
      <c r="H34" s="43"/>
    </row>
    <row r="35" spans="1:11" ht="21.95" customHeight="1" x14ac:dyDescent="0.5">
      <c r="A35" s="13"/>
      <c r="B35" s="13"/>
      <c r="F35" s="13"/>
      <c r="H35" s="25"/>
      <c r="I35" s="13"/>
      <c r="J35" s="69"/>
      <c r="K35" s="69" t="s">
        <v>3</v>
      </c>
    </row>
    <row r="36" spans="1:11" ht="21.95" customHeight="1" x14ac:dyDescent="0.5">
      <c r="A36" s="13"/>
      <c r="B36" s="13"/>
      <c r="E36" s="119" t="s">
        <v>124</v>
      </c>
      <c r="F36" s="119"/>
      <c r="G36" s="119"/>
      <c r="H36" s="25"/>
      <c r="I36" s="13"/>
      <c r="J36" s="69"/>
      <c r="K36" s="69"/>
    </row>
    <row r="37" spans="1:11" ht="21.95" customHeight="1" x14ac:dyDescent="0.5">
      <c r="A37" s="13"/>
      <c r="B37" s="13"/>
      <c r="E37" s="118" t="s">
        <v>123</v>
      </c>
      <c r="F37" s="118"/>
      <c r="G37" s="118"/>
      <c r="H37" s="66"/>
      <c r="I37" s="118" t="s">
        <v>1</v>
      </c>
      <c r="J37" s="118"/>
      <c r="K37" s="118"/>
    </row>
    <row r="38" spans="1:11" ht="21.95" customHeight="1" x14ac:dyDescent="0.5">
      <c r="A38" s="13"/>
      <c r="B38" s="13"/>
      <c r="E38" s="75" t="s">
        <v>183</v>
      </c>
      <c r="F38" s="13"/>
      <c r="G38" s="75" t="s">
        <v>78</v>
      </c>
      <c r="H38" s="75"/>
      <c r="I38" s="75" t="s">
        <v>183</v>
      </c>
      <c r="J38" s="13"/>
      <c r="K38" s="75" t="s">
        <v>78</v>
      </c>
    </row>
    <row r="39" spans="1:11" ht="21.95" customHeight="1" x14ac:dyDescent="0.5">
      <c r="A39" s="13"/>
      <c r="B39" s="15"/>
      <c r="C39" s="63" t="s">
        <v>30</v>
      </c>
      <c r="D39" s="39"/>
      <c r="E39" s="68">
        <v>2020</v>
      </c>
      <c r="F39" s="25"/>
      <c r="G39" s="68">
        <v>2019</v>
      </c>
      <c r="H39" s="75"/>
      <c r="I39" s="68">
        <v>2020</v>
      </c>
      <c r="J39" s="25"/>
      <c r="K39" s="68">
        <v>2019</v>
      </c>
    </row>
    <row r="40" spans="1:11" ht="21.95" customHeight="1" x14ac:dyDescent="0.5">
      <c r="A40" s="13"/>
      <c r="B40" s="15"/>
      <c r="C40" s="39"/>
      <c r="D40" s="39"/>
      <c r="E40" s="75" t="s">
        <v>155</v>
      </c>
      <c r="F40" s="25"/>
      <c r="G40" s="75" t="s">
        <v>157</v>
      </c>
      <c r="H40" s="75"/>
      <c r="I40" s="75" t="s">
        <v>155</v>
      </c>
      <c r="J40" s="25"/>
      <c r="K40" s="75" t="s">
        <v>157</v>
      </c>
    </row>
    <row r="41" spans="1:11" ht="21.95" customHeight="1" x14ac:dyDescent="0.5">
      <c r="A41" s="13"/>
      <c r="B41" s="15"/>
      <c r="C41" s="39"/>
      <c r="D41" s="39"/>
      <c r="E41" s="75" t="s">
        <v>156</v>
      </c>
      <c r="F41" s="25"/>
      <c r="G41" s="75"/>
      <c r="H41" s="75"/>
      <c r="I41" s="75" t="s">
        <v>156</v>
      </c>
      <c r="J41" s="25"/>
      <c r="K41" s="75"/>
    </row>
    <row r="42" spans="1:11" ht="21.95" customHeight="1" x14ac:dyDescent="0.5">
      <c r="A42" s="3" t="s">
        <v>46</v>
      </c>
      <c r="B42" s="15"/>
      <c r="C42" s="35"/>
      <c r="D42" s="35"/>
      <c r="E42" s="35"/>
      <c r="F42" s="15"/>
      <c r="G42" s="7"/>
      <c r="H42" s="15"/>
      <c r="I42" s="10"/>
      <c r="J42" s="11"/>
      <c r="K42" s="7"/>
    </row>
    <row r="43" spans="1:11" ht="21.95" customHeight="1" x14ac:dyDescent="0.5">
      <c r="A43" s="3" t="s">
        <v>11</v>
      </c>
      <c r="B43" s="13"/>
      <c r="F43" s="13"/>
      <c r="G43" s="18"/>
      <c r="H43" s="25"/>
      <c r="I43" s="18"/>
      <c r="J43" s="18"/>
      <c r="K43" s="18"/>
    </row>
    <row r="44" spans="1:11" ht="21.95" customHeight="1" x14ac:dyDescent="0.5">
      <c r="A44" s="6" t="s">
        <v>13</v>
      </c>
      <c r="B44" s="17"/>
      <c r="C44" s="36" t="s">
        <v>99</v>
      </c>
      <c r="D44" s="36"/>
      <c r="E44" s="19">
        <v>2534664553</v>
      </c>
      <c r="F44" s="22"/>
      <c r="G44" s="97">
        <v>2581112521</v>
      </c>
      <c r="H44" s="77"/>
      <c r="I44" s="19">
        <v>2534664553</v>
      </c>
      <c r="J44" s="19"/>
      <c r="K44" s="97">
        <v>2581112521</v>
      </c>
    </row>
    <row r="45" spans="1:11" ht="21.95" customHeight="1" x14ac:dyDescent="0.5">
      <c r="A45" s="6" t="s">
        <v>12</v>
      </c>
      <c r="B45" s="17"/>
      <c r="C45" s="36" t="s">
        <v>109</v>
      </c>
      <c r="D45" s="36"/>
      <c r="E45" s="19">
        <v>1003077561</v>
      </c>
      <c r="F45" s="22"/>
      <c r="G45" s="97">
        <v>761022233</v>
      </c>
      <c r="H45" s="19"/>
      <c r="I45" s="19">
        <v>1003077561</v>
      </c>
      <c r="J45" s="77"/>
      <c r="K45" s="97">
        <v>761022233</v>
      </c>
    </row>
    <row r="46" spans="1:11" ht="21.95" customHeight="1" x14ac:dyDescent="0.5">
      <c r="A46" s="6" t="s">
        <v>130</v>
      </c>
      <c r="B46" s="17"/>
      <c r="C46" s="36"/>
      <c r="D46" s="36"/>
      <c r="E46" s="19">
        <v>13920942</v>
      </c>
      <c r="F46" s="22"/>
      <c r="G46" s="97">
        <v>9095850</v>
      </c>
      <c r="H46" s="19"/>
      <c r="I46" s="19">
        <v>13920942</v>
      </c>
      <c r="J46" s="77"/>
      <c r="K46" s="97">
        <v>9095850</v>
      </c>
    </row>
    <row r="47" spans="1:11" ht="21.95" customHeight="1" x14ac:dyDescent="0.5">
      <c r="A47" s="6" t="s">
        <v>141</v>
      </c>
      <c r="B47" s="17"/>
      <c r="C47" s="36" t="s">
        <v>113</v>
      </c>
      <c r="D47" s="36"/>
      <c r="E47" s="98">
        <v>58462897</v>
      </c>
      <c r="F47" s="22"/>
      <c r="G47" s="98">
        <v>0</v>
      </c>
      <c r="H47" s="98"/>
      <c r="I47" s="98">
        <v>58462897</v>
      </c>
      <c r="J47" s="77"/>
      <c r="K47" s="98">
        <v>0</v>
      </c>
    </row>
    <row r="48" spans="1:11" ht="21.95" customHeight="1" x14ac:dyDescent="0.5">
      <c r="A48" s="6" t="s">
        <v>51</v>
      </c>
      <c r="B48" s="17"/>
      <c r="C48" s="36"/>
      <c r="D48" s="36"/>
      <c r="E48" s="19">
        <v>66251202</v>
      </c>
      <c r="F48" s="22"/>
      <c r="G48" s="97">
        <v>61300779</v>
      </c>
      <c r="H48" s="19"/>
      <c r="I48" s="19">
        <v>66251202</v>
      </c>
      <c r="J48" s="77"/>
      <c r="K48" s="97">
        <v>61300779</v>
      </c>
    </row>
    <row r="49" spans="1:11" ht="21.95" customHeight="1" x14ac:dyDescent="0.5">
      <c r="A49" s="6" t="s">
        <v>53</v>
      </c>
      <c r="B49" s="20"/>
      <c r="C49" s="36"/>
      <c r="D49" s="36"/>
      <c r="E49" s="19"/>
      <c r="F49" s="22"/>
      <c r="G49" s="97"/>
      <c r="H49" s="77"/>
      <c r="I49" s="19"/>
      <c r="J49" s="19"/>
      <c r="K49" s="97"/>
    </row>
    <row r="50" spans="1:11" ht="21.95" customHeight="1" x14ac:dyDescent="0.5">
      <c r="A50" s="6" t="s">
        <v>79</v>
      </c>
      <c r="B50" s="20"/>
      <c r="C50" s="36"/>
      <c r="D50" s="36"/>
      <c r="E50" s="19">
        <v>82907571</v>
      </c>
      <c r="F50" s="22"/>
      <c r="G50" s="97">
        <v>86728688</v>
      </c>
      <c r="H50" s="77"/>
      <c r="I50" s="19">
        <v>82907571</v>
      </c>
      <c r="J50" s="19"/>
      <c r="K50" s="97">
        <v>86728688</v>
      </c>
    </row>
    <row r="51" spans="1:11" ht="21.95" customHeight="1" x14ac:dyDescent="0.5">
      <c r="A51" s="1" t="s">
        <v>14</v>
      </c>
      <c r="B51" s="20"/>
      <c r="C51" s="26"/>
      <c r="D51" s="26"/>
      <c r="E51" s="19">
        <v>64984543</v>
      </c>
      <c r="F51" s="22"/>
      <c r="G51" s="97">
        <v>44578080</v>
      </c>
      <c r="H51" s="77"/>
      <c r="I51" s="19">
        <v>64984543</v>
      </c>
      <c r="J51" s="19"/>
      <c r="K51" s="97">
        <v>44578080</v>
      </c>
    </row>
    <row r="52" spans="1:11" ht="21.95" customHeight="1" x14ac:dyDescent="0.5">
      <c r="A52" s="91" t="s">
        <v>121</v>
      </c>
      <c r="B52" s="20"/>
      <c r="C52" s="36"/>
      <c r="D52" s="36"/>
      <c r="E52" s="19">
        <v>0</v>
      </c>
      <c r="F52" s="22"/>
      <c r="G52" s="97">
        <v>15869920</v>
      </c>
      <c r="H52" s="77"/>
      <c r="I52" s="19">
        <v>0</v>
      </c>
      <c r="J52" s="19"/>
      <c r="K52" s="97">
        <v>15869920</v>
      </c>
    </row>
    <row r="53" spans="1:11" ht="21.95" customHeight="1" x14ac:dyDescent="0.5">
      <c r="A53" s="1" t="s">
        <v>8</v>
      </c>
      <c r="B53" s="17"/>
      <c r="C53" s="36"/>
      <c r="D53" s="36"/>
      <c r="E53" s="19">
        <v>52176150</v>
      </c>
      <c r="F53" s="22"/>
      <c r="G53" s="97">
        <v>77106342</v>
      </c>
      <c r="H53" s="77"/>
      <c r="I53" s="19">
        <v>52176150</v>
      </c>
      <c r="J53" s="19"/>
      <c r="K53" s="97">
        <v>77106342</v>
      </c>
    </row>
    <row r="54" spans="1:11" ht="21.95" customHeight="1" x14ac:dyDescent="0.5">
      <c r="A54" s="3" t="s">
        <v>15</v>
      </c>
      <c r="B54" s="17"/>
      <c r="C54" s="36"/>
      <c r="D54" s="36"/>
      <c r="E54" s="64">
        <f>SUM(E44:E53)</f>
        <v>3876445419</v>
      </c>
      <c r="F54" s="22"/>
      <c r="G54" s="64">
        <f>SUM(G44:G53)</f>
        <v>3636814413</v>
      </c>
      <c r="H54" s="77"/>
      <c r="I54" s="64">
        <f>SUM(I44:I53)</f>
        <v>3876445419</v>
      </c>
      <c r="J54" s="19"/>
      <c r="K54" s="64">
        <f>SUM(K44:K53)</f>
        <v>3636814413</v>
      </c>
    </row>
    <row r="55" spans="1:11" ht="21.95" customHeight="1" x14ac:dyDescent="0.5">
      <c r="A55" s="21" t="s">
        <v>47</v>
      </c>
      <c r="B55" s="17"/>
      <c r="C55" s="36"/>
      <c r="D55" s="36"/>
      <c r="E55" s="36"/>
      <c r="F55" s="22"/>
      <c r="G55" s="19"/>
      <c r="H55" s="36"/>
      <c r="I55" s="19"/>
      <c r="J55" s="19"/>
      <c r="K55" s="19"/>
    </row>
    <row r="56" spans="1:11" ht="21.95" customHeight="1" x14ac:dyDescent="0.5">
      <c r="A56" s="9" t="s">
        <v>16</v>
      </c>
      <c r="B56" s="17"/>
      <c r="C56" s="36"/>
      <c r="D56" s="36"/>
      <c r="E56" s="36"/>
      <c r="F56" s="22"/>
      <c r="G56" s="19"/>
      <c r="H56" s="36"/>
      <c r="I56" s="19"/>
      <c r="J56" s="19"/>
      <c r="K56" s="19"/>
    </row>
    <row r="57" spans="1:11" ht="21.95" customHeight="1" x14ac:dyDescent="0.5">
      <c r="A57" s="9" t="s">
        <v>17</v>
      </c>
      <c r="B57" s="17"/>
      <c r="C57" s="36"/>
      <c r="D57" s="36"/>
      <c r="E57" s="36"/>
      <c r="F57" s="22"/>
      <c r="G57" s="19"/>
      <c r="H57" s="36"/>
      <c r="I57" s="19"/>
      <c r="J57" s="19"/>
      <c r="K57" s="19"/>
    </row>
    <row r="58" spans="1:11" ht="21.95" customHeight="1" thickBot="1" x14ac:dyDescent="0.55000000000000004">
      <c r="A58" s="1" t="s">
        <v>142</v>
      </c>
      <c r="B58" s="17"/>
      <c r="C58" s="36"/>
      <c r="D58" s="36"/>
      <c r="E58" s="50">
        <v>350000000</v>
      </c>
      <c r="F58" s="51"/>
      <c r="G58" s="50">
        <v>350000000</v>
      </c>
      <c r="H58" s="51"/>
      <c r="I58" s="50">
        <v>350000000</v>
      </c>
      <c r="J58" s="77"/>
      <c r="K58" s="50">
        <v>350000000</v>
      </c>
    </row>
    <row r="59" spans="1:11" ht="21.95" customHeight="1" thickTop="1" x14ac:dyDescent="0.5">
      <c r="A59" s="9" t="s">
        <v>56</v>
      </c>
      <c r="B59" s="17"/>
      <c r="C59" s="36"/>
      <c r="D59" s="36"/>
      <c r="E59" s="19"/>
      <c r="F59" s="22"/>
      <c r="G59" s="97"/>
      <c r="H59" s="77"/>
      <c r="I59" s="19"/>
      <c r="J59" s="19"/>
      <c r="K59" s="97"/>
    </row>
    <row r="60" spans="1:11" ht="21.95" customHeight="1" x14ac:dyDescent="0.5">
      <c r="A60" s="1" t="s">
        <v>142</v>
      </c>
      <c r="B60" s="17"/>
      <c r="C60" s="36"/>
      <c r="D60" s="36"/>
      <c r="E60" s="51">
        <v>350000000</v>
      </c>
      <c r="F60" s="51"/>
      <c r="G60" s="51">
        <v>350000000</v>
      </c>
      <c r="H60" s="77"/>
      <c r="I60" s="51">
        <v>350000000</v>
      </c>
      <c r="J60" s="51"/>
      <c r="K60" s="51">
        <v>350000000</v>
      </c>
    </row>
    <row r="61" spans="1:11" ht="21.95" customHeight="1" x14ac:dyDescent="0.5">
      <c r="A61" s="6" t="s">
        <v>18</v>
      </c>
      <c r="B61" s="17"/>
      <c r="C61" s="36"/>
      <c r="D61" s="36"/>
      <c r="E61" s="19">
        <v>647275073</v>
      </c>
      <c r="F61" s="22"/>
      <c r="G61" s="97">
        <v>647275073</v>
      </c>
      <c r="H61" s="77"/>
      <c r="I61" s="19">
        <v>647275073</v>
      </c>
      <c r="J61" s="19"/>
      <c r="K61" s="97">
        <v>647275073</v>
      </c>
    </row>
    <row r="62" spans="1:11" ht="21.95" customHeight="1" x14ac:dyDescent="0.5">
      <c r="A62" s="1" t="s">
        <v>19</v>
      </c>
      <c r="B62" s="17"/>
      <c r="C62" s="36"/>
      <c r="D62" s="36"/>
      <c r="E62" s="19"/>
      <c r="F62" s="22"/>
      <c r="G62" s="97"/>
      <c r="H62" s="77"/>
      <c r="I62" s="19"/>
      <c r="J62" s="19"/>
      <c r="K62" s="97"/>
    </row>
    <row r="63" spans="1:11" ht="21.95" customHeight="1" x14ac:dyDescent="0.5">
      <c r="A63" s="1" t="s">
        <v>20</v>
      </c>
      <c r="B63" s="17"/>
      <c r="C63" s="36"/>
      <c r="D63" s="36"/>
      <c r="E63" s="19"/>
      <c r="F63" s="22"/>
      <c r="G63" s="97"/>
      <c r="H63" s="77"/>
      <c r="I63" s="19"/>
      <c r="J63" s="19"/>
      <c r="K63" s="97"/>
    </row>
    <row r="64" spans="1:11" ht="21.95" customHeight="1" x14ac:dyDescent="0.5">
      <c r="A64" s="1" t="s">
        <v>71</v>
      </c>
      <c r="B64" s="17"/>
      <c r="C64" s="36"/>
      <c r="D64" s="36"/>
      <c r="E64" s="19">
        <v>35000000</v>
      </c>
      <c r="F64" s="22"/>
      <c r="G64" s="97">
        <v>35000000</v>
      </c>
      <c r="H64" s="77"/>
      <c r="I64" s="19">
        <v>35000000</v>
      </c>
      <c r="J64" s="19"/>
      <c r="K64" s="97">
        <v>35000000</v>
      </c>
    </row>
    <row r="65" spans="1:11" ht="21.95" customHeight="1" x14ac:dyDescent="0.5">
      <c r="A65" s="1" t="s">
        <v>21</v>
      </c>
      <c r="B65" s="17"/>
      <c r="C65" s="36"/>
      <c r="D65" s="36"/>
      <c r="E65" s="19">
        <v>20000000</v>
      </c>
      <c r="F65" s="22"/>
      <c r="G65" s="97">
        <v>20000000</v>
      </c>
      <c r="H65" s="77"/>
      <c r="I65" s="19">
        <v>20000000</v>
      </c>
      <c r="J65" s="19"/>
      <c r="K65" s="97">
        <v>20000000</v>
      </c>
    </row>
    <row r="66" spans="1:11" ht="21.95" customHeight="1" x14ac:dyDescent="0.5">
      <c r="A66" s="1" t="s">
        <v>22</v>
      </c>
      <c r="B66" s="17"/>
      <c r="C66" s="65"/>
      <c r="D66" s="65"/>
      <c r="E66" s="22">
        <v>1015400262</v>
      </c>
      <c r="F66" s="22"/>
      <c r="G66" s="22">
        <v>1047820233</v>
      </c>
      <c r="H66" s="77"/>
      <c r="I66" s="22">
        <v>968664255</v>
      </c>
      <c r="J66" s="19"/>
      <c r="K66" s="22">
        <v>1000237594</v>
      </c>
    </row>
    <row r="67" spans="1:11" ht="21.95" customHeight="1" x14ac:dyDescent="0.5">
      <c r="A67" s="9" t="s">
        <v>38</v>
      </c>
      <c r="B67" s="17"/>
      <c r="C67" s="65"/>
      <c r="D67" s="65"/>
      <c r="E67" s="53">
        <v>-14910584</v>
      </c>
      <c r="F67" s="22"/>
      <c r="G67" s="53">
        <v>-33608438</v>
      </c>
      <c r="H67" s="77"/>
      <c r="I67" s="53">
        <v>34362150</v>
      </c>
      <c r="J67" s="19"/>
      <c r="K67" s="53">
        <v>-28259002</v>
      </c>
    </row>
    <row r="68" spans="1:11" ht="21.95" customHeight="1" x14ac:dyDescent="0.5">
      <c r="A68" s="21" t="s">
        <v>48</v>
      </c>
      <c r="B68" s="13"/>
      <c r="C68" s="65"/>
      <c r="D68" s="65"/>
      <c r="E68" s="53">
        <f>SUM(E60:E67)</f>
        <v>2052764751</v>
      </c>
      <c r="F68" s="22"/>
      <c r="G68" s="53">
        <f>SUM(G60:G67)</f>
        <v>2066486868</v>
      </c>
      <c r="H68" s="22">
        <f>SUM(H61:H66)</f>
        <v>0</v>
      </c>
      <c r="I68" s="53">
        <f>SUM(I60:I67)</f>
        <v>2055301478</v>
      </c>
      <c r="J68" s="22">
        <f>SUM(J61:J66)</f>
        <v>0</v>
      </c>
      <c r="K68" s="53">
        <f>SUM(K60:K67)</f>
        <v>2024253665</v>
      </c>
    </row>
    <row r="69" spans="1:11" ht="21.95" customHeight="1" thickBot="1" x14ac:dyDescent="0.55000000000000004">
      <c r="A69" s="21" t="s">
        <v>49</v>
      </c>
      <c r="B69" s="13"/>
      <c r="E69" s="92">
        <f>SUM(E54,E68)</f>
        <v>5929210170</v>
      </c>
      <c r="F69" s="22"/>
      <c r="G69" s="92">
        <f>SUM(G54,G68)</f>
        <v>5703301281</v>
      </c>
      <c r="H69" s="56"/>
      <c r="I69" s="92">
        <f>SUM(I54,I68)</f>
        <v>5931746897</v>
      </c>
      <c r="J69" s="19"/>
      <c r="K69" s="92">
        <f>SUM(K54,K68)</f>
        <v>5661068078</v>
      </c>
    </row>
    <row r="70" spans="1:11" ht="21.95" customHeight="1" thickTop="1" x14ac:dyDescent="0.5">
      <c r="A70" s="13"/>
      <c r="B70" s="13"/>
      <c r="E70" s="19"/>
      <c r="F70" s="22"/>
      <c r="G70" s="19"/>
      <c r="H70" s="56"/>
      <c r="I70" s="19"/>
      <c r="J70" s="19"/>
      <c r="K70" s="19"/>
    </row>
    <row r="71" spans="1:11" ht="21.95" customHeight="1" x14ac:dyDescent="0.5">
      <c r="A71" s="1" t="s">
        <v>10</v>
      </c>
      <c r="B71" s="13"/>
      <c r="F71" s="13"/>
      <c r="H71" s="25"/>
    </row>
    <row r="72" spans="1:11" ht="21.95" customHeight="1" x14ac:dyDescent="0.5">
      <c r="A72" s="13"/>
      <c r="B72" s="13"/>
      <c r="F72" s="13"/>
      <c r="H72" s="25"/>
    </row>
    <row r="73" spans="1:11" ht="21.95" customHeight="1" x14ac:dyDescent="0.5">
      <c r="A73" s="23"/>
      <c r="B73" s="24"/>
      <c r="C73" s="37"/>
      <c r="D73" s="37"/>
      <c r="E73" s="37"/>
      <c r="F73" s="24"/>
      <c r="H73" s="24"/>
      <c r="I73" s="24"/>
    </row>
    <row r="74" spans="1:11" ht="21.95" customHeight="1" x14ac:dyDescent="0.5">
      <c r="A74" s="13"/>
      <c r="B74" s="13"/>
      <c r="F74" s="13"/>
      <c r="H74" s="25"/>
    </row>
    <row r="75" spans="1:11" ht="21.95" customHeight="1" x14ac:dyDescent="0.5">
      <c r="A75" s="13"/>
      <c r="B75" s="60" t="s">
        <v>31</v>
      </c>
      <c r="F75" s="13"/>
      <c r="H75" s="25"/>
    </row>
    <row r="76" spans="1:11" ht="21.95" customHeight="1" x14ac:dyDescent="0.5">
      <c r="A76" s="23"/>
      <c r="B76" s="13"/>
      <c r="F76" s="13"/>
      <c r="H76" s="25"/>
    </row>
  </sheetData>
  <mergeCells count="12">
    <mergeCell ref="A1:G1"/>
    <mergeCell ref="A2:G2"/>
    <mergeCell ref="I6:K6"/>
    <mergeCell ref="I37:K37"/>
    <mergeCell ref="A3:G3"/>
    <mergeCell ref="A32:G32"/>
    <mergeCell ref="A33:G33"/>
    <mergeCell ref="A34:G34"/>
    <mergeCell ref="E6:G6"/>
    <mergeCell ref="E5:G5"/>
    <mergeCell ref="E37:G37"/>
    <mergeCell ref="E36:G36"/>
  </mergeCells>
  <phoneticPr fontId="2" type="noConversion"/>
  <pageMargins left="0.86614173228346503" right="0.47244094488188998" top="0.78740157480314998" bottom="0" header="0.31496062992126" footer="0.31496062992126"/>
  <pageSetup paperSize="9" scale="78" orientation="portrait" r:id="rId1"/>
  <headerFooter alignWithMargins="0"/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2"/>
  <sheetViews>
    <sheetView showGridLines="0" view="pageBreakPreview" topLeftCell="A173" zoomScale="90" zoomScaleNormal="100" zoomScaleSheetLayoutView="90" workbookViewId="0">
      <selection activeCell="E185" sqref="E185"/>
    </sheetView>
  </sheetViews>
  <sheetFormatPr defaultRowHeight="24" customHeight="1" x14ac:dyDescent="0.5"/>
  <cols>
    <col min="1" max="1" width="43" style="112" customWidth="1"/>
    <col min="2" max="2" width="6.42578125" style="65" customWidth="1"/>
    <col min="3" max="3" width="8.140625" style="65" customWidth="1"/>
    <col min="4" max="4" width="0.85546875" style="65" customWidth="1"/>
    <col min="5" max="5" width="18" style="109" customWidth="1"/>
    <col min="6" max="6" width="0.85546875" style="109" customWidth="1"/>
    <col min="7" max="7" width="18" style="109" customWidth="1"/>
    <col min="8" max="8" width="0.85546875" style="84" customWidth="1"/>
    <col min="9" max="9" width="18" style="109" customWidth="1"/>
    <col min="10" max="10" width="0.85546875" style="109" customWidth="1"/>
    <col min="11" max="11" width="18" style="109" customWidth="1"/>
    <col min="12" max="12" width="0.7109375" style="65" customWidth="1"/>
    <col min="13" max="16384" width="9.140625" style="26"/>
  </cols>
  <sheetData>
    <row r="1" spans="1:12" ht="24" customHeight="1" x14ac:dyDescent="0.5">
      <c r="A1" s="126" t="s">
        <v>159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2" ht="24" customHeight="1" x14ac:dyDescent="0.5">
      <c r="A2" s="120" t="s">
        <v>43</v>
      </c>
      <c r="B2" s="120"/>
      <c r="C2" s="120"/>
      <c r="D2" s="120"/>
      <c r="E2" s="120"/>
      <c r="F2" s="120"/>
      <c r="G2" s="120"/>
      <c r="H2" s="76"/>
      <c r="I2" s="5"/>
      <c r="J2" s="5"/>
      <c r="K2" s="5"/>
      <c r="L2" s="26"/>
    </row>
    <row r="3" spans="1:12" ht="24" customHeight="1" x14ac:dyDescent="0.5">
      <c r="A3" s="5" t="s">
        <v>75</v>
      </c>
      <c r="B3" s="5"/>
      <c r="C3" s="38"/>
      <c r="D3" s="5"/>
      <c r="E3" s="5"/>
      <c r="F3" s="5"/>
      <c r="G3" s="5"/>
      <c r="H3" s="76"/>
      <c r="I3" s="5"/>
      <c r="J3" s="5"/>
      <c r="K3" s="5"/>
      <c r="L3" s="26"/>
    </row>
    <row r="4" spans="1:12" ht="24" customHeight="1" x14ac:dyDescent="0.5">
      <c r="A4" s="120" t="s">
        <v>184</v>
      </c>
      <c r="B4" s="120"/>
      <c r="C4" s="120"/>
      <c r="D4" s="120"/>
      <c r="E4" s="120"/>
      <c r="F4" s="120"/>
      <c r="G4" s="120"/>
      <c r="H4" s="80"/>
      <c r="I4" s="108"/>
      <c r="J4" s="108"/>
      <c r="K4" s="108"/>
      <c r="L4" s="108"/>
    </row>
    <row r="5" spans="1:12" ht="24" customHeight="1" x14ac:dyDescent="0.5">
      <c r="A5" s="26"/>
      <c r="B5" s="26"/>
      <c r="D5" s="26"/>
      <c r="E5" s="121"/>
      <c r="F5" s="121"/>
      <c r="G5" s="121"/>
      <c r="H5" s="33"/>
      <c r="I5" s="122" t="s">
        <v>3</v>
      </c>
      <c r="J5" s="122"/>
      <c r="K5" s="122"/>
      <c r="L5" s="26"/>
    </row>
    <row r="6" spans="1:12" ht="24" customHeight="1" x14ac:dyDescent="0.5">
      <c r="A6" s="26"/>
      <c r="B6" s="26"/>
      <c r="D6" s="26"/>
      <c r="E6" s="123" t="s">
        <v>0</v>
      </c>
      <c r="F6" s="123"/>
      <c r="G6" s="123"/>
      <c r="H6" s="66"/>
      <c r="I6" s="123"/>
      <c r="J6" s="123"/>
      <c r="K6" s="123"/>
      <c r="L6" s="26"/>
    </row>
    <row r="7" spans="1:12" ht="24" customHeight="1" x14ac:dyDescent="0.5">
      <c r="A7" s="26"/>
      <c r="B7" s="26"/>
      <c r="D7" s="26"/>
      <c r="E7" s="118" t="s">
        <v>2</v>
      </c>
      <c r="F7" s="118"/>
      <c r="G7" s="118"/>
      <c r="H7" s="66"/>
      <c r="I7" s="118" t="s">
        <v>1</v>
      </c>
      <c r="J7" s="118"/>
      <c r="K7" s="118"/>
      <c r="L7" s="26"/>
    </row>
    <row r="8" spans="1:12" ht="24" customHeight="1" x14ac:dyDescent="0.5">
      <c r="A8" s="26"/>
      <c r="B8" s="81"/>
      <c r="C8" s="82" t="s">
        <v>30</v>
      </c>
      <c r="D8" s="33"/>
      <c r="E8" s="68">
        <v>2020</v>
      </c>
      <c r="F8" s="62"/>
      <c r="G8" s="68">
        <v>2019</v>
      </c>
      <c r="H8" s="75"/>
      <c r="I8" s="68">
        <v>2020</v>
      </c>
      <c r="J8" s="62"/>
      <c r="K8" s="68">
        <v>2019</v>
      </c>
      <c r="L8" s="81"/>
    </row>
    <row r="9" spans="1:12" ht="24" customHeight="1" x14ac:dyDescent="0.5">
      <c r="A9" s="5" t="s">
        <v>23</v>
      </c>
      <c r="B9" s="26"/>
      <c r="D9" s="26"/>
      <c r="H9" s="22"/>
      <c r="L9" s="26"/>
    </row>
    <row r="10" spans="1:12" ht="24" customHeight="1" x14ac:dyDescent="0.5">
      <c r="A10" s="6" t="s">
        <v>91</v>
      </c>
      <c r="B10" s="26"/>
      <c r="E10" s="109">
        <v>923084252</v>
      </c>
      <c r="G10" s="109">
        <v>815943577</v>
      </c>
      <c r="H10" s="109"/>
      <c r="I10" s="109">
        <v>923084252</v>
      </c>
      <c r="K10" s="109">
        <v>815943577</v>
      </c>
      <c r="L10" s="26"/>
    </row>
    <row r="11" spans="1:12" ht="24" customHeight="1" x14ac:dyDescent="0.5">
      <c r="A11" s="6" t="s">
        <v>92</v>
      </c>
      <c r="B11" s="26"/>
      <c r="E11" s="53">
        <v>-282753677</v>
      </c>
      <c r="G11" s="53">
        <v>-238370169</v>
      </c>
      <c r="H11" s="109"/>
      <c r="I11" s="53">
        <v>-282753677</v>
      </c>
      <c r="K11" s="53">
        <v>-238370169</v>
      </c>
      <c r="L11" s="26"/>
    </row>
    <row r="12" spans="1:12" ht="24" customHeight="1" x14ac:dyDescent="0.5">
      <c r="A12" s="6" t="s">
        <v>93</v>
      </c>
      <c r="B12" s="26"/>
      <c r="E12" s="89">
        <f>SUM(E10:E11)</f>
        <v>640330575</v>
      </c>
      <c r="F12" s="22"/>
      <c r="G12" s="89">
        <f>SUM(G10:G11)</f>
        <v>577573408</v>
      </c>
      <c r="H12" s="77"/>
      <c r="I12" s="89">
        <f>SUM(I10:I11)</f>
        <v>640330575</v>
      </c>
      <c r="J12" s="22"/>
      <c r="K12" s="89">
        <f>SUM(K10:K11)</f>
        <v>577573408</v>
      </c>
      <c r="L12" s="26"/>
    </row>
    <row r="13" spans="1:12" ht="24" customHeight="1" x14ac:dyDescent="0.5">
      <c r="A13" s="6" t="s">
        <v>168</v>
      </c>
      <c r="B13" s="26"/>
      <c r="H13" s="109"/>
      <c r="L13" s="26"/>
    </row>
    <row r="14" spans="1:12" ht="24" customHeight="1" x14ac:dyDescent="0.5">
      <c r="A14" s="6" t="s">
        <v>169</v>
      </c>
      <c r="B14" s="26"/>
      <c r="E14" s="53">
        <v>-7203802</v>
      </c>
      <c r="G14" s="53">
        <v>-10245074</v>
      </c>
      <c r="H14" s="109"/>
      <c r="I14" s="53">
        <v>-7203802</v>
      </c>
      <c r="K14" s="53">
        <v>-10245074</v>
      </c>
      <c r="L14" s="26"/>
    </row>
    <row r="15" spans="1:12" ht="24" customHeight="1" x14ac:dyDescent="0.5">
      <c r="A15" s="6" t="s">
        <v>94</v>
      </c>
      <c r="B15" s="20"/>
      <c r="C15" s="36"/>
      <c r="D15" s="36"/>
      <c r="E15" s="89">
        <f>SUM(E12:E14)</f>
        <v>633126773</v>
      </c>
      <c r="F15" s="22"/>
      <c r="G15" s="89">
        <f>SUM(G12:G14)</f>
        <v>567328334</v>
      </c>
      <c r="H15" s="77"/>
      <c r="I15" s="89">
        <f>SUM(I12:I14)</f>
        <v>633126773</v>
      </c>
      <c r="J15" s="22"/>
      <c r="K15" s="89">
        <f>SUM(K12:K14)</f>
        <v>567328334</v>
      </c>
      <c r="L15" s="20"/>
    </row>
    <row r="16" spans="1:12" ht="24" customHeight="1" x14ac:dyDescent="0.5">
      <c r="A16" s="6" t="s">
        <v>83</v>
      </c>
      <c r="B16" s="20"/>
      <c r="C16" s="36"/>
      <c r="D16" s="36"/>
      <c r="E16" s="89">
        <v>60866960</v>
      </c>
      <c r="G16" s="89">
        <v>35309629</v>
      </c>
      <c r="H16" s="100"/>
      <c r="I16" s="89">
        <v>60866960</v>
      </c>
      <c r="K16" s="89">
        <v>35309629</v>
      </c>
      <c r="L16" s="20"/>
    </row>
    <row r="17" spans="1:14" ht="24" customHeight="1" x14ac:dyDescent="0.5">
      <c r="A17" s="6" t="s">
        <v>191</v>
      </c>
      <c r="B17" s="79"/>
      <c r="C17" s="36" t="s">
        <v>143</v>
      </c>
      <c r="D17" s="52"/>
      <c r="E17" s="109">
        <v>382316</v>
      </c>
      <c r="G17" s="109">
        <v>98642</v>
      </c>
      <c r="H17" s="77"/>
      <c r="I17" s="109">
        <v>0</v>
      </c>
      <c r="K17" s="109">
        <v>0</v>
      </c>
      <c r="L17" s="79"/>
    </row>
    <row r="18" spans="1:14" ht="24" customHeight="1" x14ac:dyDescent="0.5">
      <c r="A18" s="6" t="s">
        <v>144</v>
      </c>
      <c r="B18" s="79"/>
      <c r="C18" s="52" t="s">
        <v>114</v>
      </c>
      <c r="D18" s="52"/>
      <c r="E18" s="109">
        <v>11867624</v>
      </c>
      <c r="G18" s="109">
        <v>28489593</v>
      </c>
      <c r="H18" s="77"/>
      <c r="I18" s="109">
        <v>11867624</v>
      </c>
      <c r="K18" s="109">
        <v>28489593</v>
      </c>
      <c r="L18" s="79"/>
    </row>
    <row r="19" spans="1:14" ht="24" customHeight="1" x14ac:dyDescent="0.5">
      <c r="A19" s="6" t="s">
        <v>198</v>
      </c>
      <c r="B19" s="20"/>
      <c r="C19" s="52"/>
      <c r="D19" s="52"/>
      <c r="E19" s="109">
        <v>-1708521</v>
      </c>
      <c r="G19" s="109">
        <v>5683527</v>
      </c>
      <c r="H19" s="77"/>
      <c r="I19" s="109">
        <v>-1708521</v>
      </c>
      <c r="K19" s="109">
        <v>5683527</v>
      </c>
      <c r="L19" s="20"/>
      <c r="N19" s="6"/>
    </row>
    <row r="20" spans="1:14" ht="24" customHeight="1" x14ac:dyDescent="0.5">
      <c r="A20" s="6" t="s">
        <v>186</v>
      </c>
      <c r="B20" s="20"/>
      <c r="C20" s="52"/>
      <c r="D20" s="52"/>
      <c r="E20" s="109">
        <v>3514018</v>
      </c>
      <c r="G20" s="109">
        <v>-31289734</v>
      </c>
      <c r="H20" s="77"/>
      <c r="I20" s="109">
        <v>3514018</v>
      </c>
      <c r="K20" s="109">
        <v>-31289734</v>
      </c>
      <c r="L20" s="20"/>
      <c r="N20" s="6"/>
    </row>
    <row r="21" spans="1:14" ht="24" customHeight="1" x14ac:dyDescent="0.5">
      <c r="A21" s="6" t="s">
        <v>28</v>
      </c>
      <c r="B21" s="79"/>
      <c r="C21" s="52"/>
      <c r="D21" s="52"/>
      <c r="E21" s="109">
        <v>1048790</v>
      </c>
      <c r="G21" s="109">
        <v>5027315</v>
      </c>
      <c r="H21" s="77"/>
      <c r="I21" s="109">
        <v>1048790</v>
      </c>
      <c r="K21" s="109">
        <v>5027315</v>
      </c>
      <c r="L21" s="79"/>
    </row>
    <row r="22" spans="1:14" ht="24" customHeight="1" x14ac:dyDescent="0.5">
      <c r="A22" s="5" t="s">
        <v>24</v>
      </c>
      <c r="B22" s="20"/>
      <c r="C22" s="36"/>
      <c r="D22" s="36"/>
      <c r="E22" s="64">
        <f>SUM(E15:E21)</f>
        <v>709097960</v>
      </c>
      <c r="F22" s="56"/>
      <c r="G22" s="64">
        <f>SUM(G15:G21)</f>
        <v>610647306</v>
      </c>
      <c r="H22" s="77"/>
      <c r="I22" s="64">
        <f>SUM(I15:I21)</f>
        <v>708715644</v>
      </c>
      <c r="J22" s="56"/>
      <c r="K22" s="64">
        <f>SUM(K15:K21)</f>
        <v>610548664</v>
      </c>
      <c r="L22" s="20"/>
    </row>
    <row r="23" spans="1:14" ht="24" customHeight="1" x14ac:dyDescent="0.5">
      <c r="A23" s="5" t="s">
        <v>25</v>
      </c>
      <c r="B23" s="20"/>
      <c r="C23" s="36"/>
      <c r="D23" s="36"/>
      <c r="E23" s="58"/>
      <c r="F23" s="58"/>
      <c r="G23" s="58"/>
      <c r="H23" s="77"/>
      <c r="I23" s="58"/>
      <c r="J23" s="58"/>
      <c r="K23" s="58"/>
      <c r="L23" s="20"/>
    </row>
    <row r="24" spans="1:14" ht="24" customHeight="1" x14ac:dyDescent="0.5">
      <c r="A24" s="6" t="s">
        <v>95</v>
      </c>
      <c r="B24" s="79"/>
      <c r="C24" s="36"/>
      <c r="D24" s="52"/>
      <c r="E24" s="56">
        <v>440670502</v>
      </c>
      <c r="F24" s="56"/>
      <c r="G24" s="56">
        <v>497063816</v>
      </c>
      <c r="H24" s="77"/>
      <c r="I24" s="56">
        <v>440670502</v>
      </c>
      <c r="J24" s="56"/>
      <c r="K24" s="56">
        <v>497063816</v>
      </c>
      <c r="L24" s="79"/>
    </row>
    <row r="25" spans="1:14" ht="24" customHeight="1" x14ac:dyDescent="0.5">
      <c r="A25" s="6" t="s">
        <v>96</v>
      </c>
      <c r="B25" s="79"/>
      <c r="C25" s="36"/>
      <c r="D25" s="52"/>
      <c r="E25" s="89">
        <v>-48664017</v>
      </c>
      <c r="F25" s="116"/>
      <c r="G25" s="89">
        <v>-151205812</v>
      </c>
      <c r="H25" s="77"/>
      <c r="I25" s="89">
        <v>-48664017</v>
      </c>
      <c r="J25" s="116"/>
      <c r="K25" s="89">
        <v>-151205812</v>
      </c>
      <c r="L25" s="79"/>
    </row>
    <row r="26" spans="1:14" ht="24" customHeight="1" x14ac:dyDescent="0.5">
      <c r="A26" s="1" t="s">
        <v>97</v>
      </c>
      <c r="B26" s="79"/>
      <c r="C26" s="36"/>
      <c r="D26" s="52"/>
      <c r="E26" s="56">
        <v>125350513</v>
      </c>
      <c r="F26" s="116"/>
      <c r="G26" s="56">
        <v>116091789</v>
      </c>
      <c r="H26" s="77"/>
      <c r="I26" s="56">
        <v>125350513</v>
      </c>
      <c r="J26" s="116"/>
      <c r="K26" s="56">
        <v>116091789</v>
      </c>
      <c r="L26" s="79"/>
    </row>
    <row r="27" spans="1:14" ht="24" customHeight="1" x14ac:dyDescent="0.5">
      <c r="A27" s="1" t="s">
        <v>26</v>
      </c>
      <c r="B27" s="33"/>
      <c r="C27" s="36"/>
      <c r="D27" s="52"/>
      <c r="E27" s="56">
        <v>67622618</v>
      </c>
      <c r="F27" s="116"/>
      <c r="G27" s="56">
        <v>76553302</v>
      </c>
      <c r="H27" s="77"/>
      <c r="I27" s="56">
        <v>67622618</v>
      </c>
      <c r="J27" s="116"/>
      <c r="K27" s="56">
        <v>76553302</v>
      </c>
      <c r="L27" s="33"/>
    </row>
    <row r="28" spans="1:14" ht="24" customHeight="1" x14ac:dyDescent="0.5">
      <c r="A28" s="1" t="s">
        <v>27</v>
      </c>
      <c r="B28" s="33"/>
      <c r="C28" s="36"/>
      <c r="D28" s="52"/>
      <c r="E28" s="56">
        <v>81354809</v>
      </c>
      <c r="F28" s="116"/>
      <c r="G28" s="56">
        <v>84902208</v>
      </c>
      <c r="H28" s="77"/>
      <c r="I28" s="56">
        <v>81354809</v>
      </c>
      <c r="J28" s="116"/>
      <c r="K28" s="56">
        <v>84902208</v>
      </c>
      <c r="L28" s="33"/>
    </row>
    <row r="29" spans="1:14" ht="24" customHeight="1" x14ac:dyDescent="0.5">
      <c r="A29" s="6" t="s">
        <v>145</v>
      </c>
      <c r="B29" s="33"/>
      <c r="C29" s="36"/>
      <c r="D29" s="52"/>
      <c r="E29" s="56">
        <v>707290</v>
      </c>
      <c r="F29" s="116"/>
      <c r="G29" s="56">
        <v>218641</v>
      </c>
      <c r="H29" s="77"/>
      <c r="I29" s="56">
        <v>707290</v>
      </c>
      <c r="J29" s="116"/>
      <c r="K29" s="56">
        <v>218641</v>
      </c>
      <c r="L29" s="33"/>
    </row>
    <row r="30" spans="1:14" ht="24" customHeight="1" x14ac:dyDescent="0.5">
      <c r="A30" s="26" t="s">
        <v>189</v>
      </c>
      <c r="B30" s="79"/>
      <c r="C30" s="36" t="s">
        <v>115</v>
      </c>
      <c r="D30" s="52"/>
      <c r="E30" s="56">
        <v>-7808180</v>
      </c>
      <c r="F30" s="116"/>
      <c r="G30" s="56">
        <v>0</v>
      </c>
      <c r="H30" s="77"/>
      <c r="I30" s="56">
        <v>-7808180</v>
      </c>
      <c r="J30" s="116"/>
      <c r="K30" s="56">
        <v>0</v>
      </c>
      <c r="L30" s="79"/>
    </row>
    <row r="31" spans="1:14" ht="24" customHeight="1" x14ac:dyDescent="0.5">
      <c r="A31" s="5" t="s">
        <v>98</v>
      </c>
      <c r="B31" s="79"/>
      <c r="C31" s="52"/>
      <c r="D31" s="52"/>
      <c r="E31" s="64">
        <f>SUM(E24:E30)</f>
        <v>659233535</v>
      </c>
      <c r="G31" s="64">
        <f>SUM(G24:G30)</f>
        <v>623623944</v>
      </c>
      <c r="H31" s="54"/>
      <c r="I31" s="64">
        <f>SUM(I24:I30)</f>
        <v>659233535</v>
      </c>
      <c r="K31" s="64">
        <f>SUM(K24:K30)</f>
        <v>623623944</v>
      </c>
      <c r="L31" s="79"/>
    </row>
    <row r="32" spans="1:14" ht="24" customHeight="1" x14ac:dyDescent="0.5">
      <c r="A32" s="5" t="s">
        <v>187</v>
      </c>
      <c r="B32" s="26"/>
      <c r="E32" s="57">
        <f>E22-E31</f>
        <v>49864425</v>
      </c>
      <c r="F32" s="56"/>
      <c r="G32" s="57">
        <f>G22-G31</f>
        <v>-12976638</v>
      </c>
      <c r="H32" s="56"/>
      <c r="I32" s="57">
        <f>I22-I31</f>
        <v>49482109</v>
      </c>
      <c r="J32" s="56"/>
      <c r="K32" s="57">
        <f>K22-K31</f>
        <v>-13075280</v>
      </c>
      <c r="L32" s="26"/>
    </row>
    <row r="33" spans="1:12" ht="24" customHeight="1" x14ac:dyDescent="0.5">
      <c r="A33" s="9" t="s">
        <v>131</v>
      </c>
      <c r="B33" s="20"/>
      <c r="C33" s="36" t="s">
        <v>146</v>
      </c>
      <c r="D33" s="36"/>
      <c r="E33" s="109">
        <v>-9437625</v>
      </c>
      <c r="F33" s="58"/>
      <c r="G33" s="109">
        <v>6765319</v>
      </c>
      <c r="H33" s="77"/>
      <c r="I33" s="109">
        <v>-9361162</v>
      </c>
      <c r="J33" s="58"/>
      <c r="K33" s="109">
        <v>6785047</v>
      </c>
      <c r="L33" s="20"/>
    </row>
    <row r="34" spans="1:12" ht="24" customHeight="1" thickBot="1" x14ac:dyDescent="0.55000000000000004">
      <c r="A34" s="21" t="s">
        <v>166</v>
      </c>
      <c r="B34" s="20"/>
      <c r="C34" s="36"/>
      <c r="D34" s="36"/>
      <c r="E34" s="93">
        <f>SUM(E32:E33)</f>
        <v>40426800</v>
      </c>
      <c r="F34" s="71"/>
      <c r="G34" s="93">
        <f>SUM(G32:G33)</f>
        <v>-6211319</v>
      </c>
      <c r="H34" s="54"/>
      <c r="I34" s="93">
        <f>SUM(I32:I33)</f>
        <v>40120947</v>
      </c>
      <c r="J34" s="71"/>
      <c r="K34" s="93">
        <f>SUM(K32:K33)</f>
        <v>-6290233</v>
      </c>
      <c r="L34" s="20"/>
    </row>
    <row r="35" spans="1:12" ht="24" customHeight="1" thickTop="1" x14ac:dyDescent="0.5">
      <c r="A35" s="21"/>
      <c r="B35" s="20"/>
      <c r="C35" s="36"/>
      <c r="D35" s="36"/>
      <c r="E35" s="57"/>
      <c r="F35" s="71"/>
      <c r="G35" s="57"/>
      <c r="H35" s="54"/>
      <c r="I35" s="57"/>
      <c r="J35" s="71"/>
      <c r="K35" s="57"/>
      <c r="L35" s="20"/>
    </row>
    <row r="36" spans="1:12" s="6" customFormat="1" ht="24" customHeight="1" x14ac:dyDescent="0.5">
      <c r="A36" s="21" t="s">
        <v>147</v>
      </c>
      <c r="C36" s="36" t="s">
        <v>116</v>
      </c>
      <c r="D36" s="111"/>
      <c r="E36" s="111"/>
      <c r="F36" s="111"/>
      <c r="G36" s="111"/>
      <c r="H36" s="111"/>
      <c r="I36" s="111"/>
      <c r="J36" s="111"/>
      <c r="K36" s="111"/>
    </row>
    <row r="37" spans="1:12" s="6" customFormat="1" ht="24" customHeight="1" thickBot="1" x14ac:dyDescent="0.55000000000000004">
      <c r="A37" s="9" t="s">
        <v>174</v>
      </c>
      <c r="C37" s="9"/>
      <c r="E37" s="72">
        <f>SUM(E34/35000000)</f>
        <v>1.1550514285714286</v>
      </c>
      <c r="F37" s="111"/>
      <c r="G37" s="72">
        <f>SUM(G34/35000000)</f>
        <v>-0.17746625714285713</v>
      </c>
      <c r="H37" s="78"/>
      <c r="I37" s="72">
        <f>SUM(I34/35000000)</f>
        <v>1.1463127714285715</v>
      </c>
      <c r="J37" s="78"/>
      <c r="K37" s="72">
        <f>SUM(K34/35000000)</f>
        <v>-0.17972094285714285</v>
      </c>
    </row>
    <row r="38" spans="1:12" ht="24" customHeight="1" thickTop="1" x14ac:dyDescent="0.5">
      <c r="A38" s="26"/>
      <c r="B38" s="26"/>
      <c r="D38" s="26"/>
      <c r="H38" s="33"/>
      <c r="L38" s="26"/>
    </row>
    <row r="39" spans="1:12" ht="24" customHeight="1" x14ac:dyDescent="0.5">
      <c r="A39" s="1" t="s">
        <v>10</v>
      </c>
      <c r="B39" s="26"/>
      <c r="D39" s="26"/>
      <c r="H39" s="33"/>
      <c r="L39" s="26"/>
    </row>
    <row r="40" spans="1:12" ht="24" customHeight="1" x14ac:dyDescent="0.5">
      <c r="A40" s="124" t="s">
        <v>159</v>
      </c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26"/>
    </row>
    <row r="41" spans="1:12" ht="24" customHeight="1" x14ac:dyDescent="0.5">
      <c r="A41" s="120" t="s">
        <v>43</v>
      </c>
      <c r="B41" s="120"/>
      <c r="C41" s="120"/>
      <c r="D41" s="120"/>
      <c r="E41" s="120"/>
      <c r="F41" s="120"/>
      <c r="G41" s="120"/>
      <c r="H41" s="76"/>
      <c r="I41" s="5"/>
      <c r="J41" s="5"/>
      <c r="K41" s="5"/>
      <c r="L41" s="26"/>
    </row>
    <row r="42" spans="1:12" ht="24" customHeight="1" x14ac:dyDescent="0.5">
      <c r="A42" s="5" t="s">
        <v>76</v>
      </c>
      <c r="B42" s="5"/>
      <c r="C42" s="38"/>
      <c r="D42" s="5"/>
      <c r="E42" s="5"/>
      <c r="F42" s="5"/>
      <c r="G42" s="5"/>
      <c r="H42" s="76"/>
      <c r="I42" s="5"/>
      <c r="J42" s="5"/>
      <c r="K42" s="5"/>
      <c r="L42" s="26"/>
    </row>
    <row r="43" spans="1:12" ht="24" customHeight="1" x14ac:dyDescent="0.5">
      <c r="A43" s="120" t="s">
        <v>184</v>
      </c>
      <c r="B43" s="120"/>
      <c r="C43" s="120"/>
      <c r="D43" s="120"/>
      <c r="E43" s="120"/>
      <c r="F43" s="120"/>
      <c r="G43" s="120"/>
      <c r="H43" s="80"/>
      <c r="I43" s="108"/>
      <c r="J43" s="108"/>
      <c r="K43" s="108"/>
      <c r="L43" s="108"/>
    </row>
    <row r="44" spans="1:12" ht="24" customHeight="1" x14ac:dyDescent="0.5">
      <c r="A44" s="26"/>
      <c r="B44" s="26"/>
      <c r="D44" s="26"/>
      <c r="E44" s="121"/>
      <c r="F44" s="121"/>
      <c r="G44" s="121"/>
      <c r="H44" s="33"/>
      <c r="I44" s="122" t="s">
        <v>3</v>
      </c>
      <c r="J44" s="122"/>
      <c r="K44" s="122"/>
      <c r="L44" s="26"/>
    </row>
    <row r="45" spans="1:12" ht="24" customHeight="1" x14ac:dyDescent="0.5">
      <c r="A45" s="26"/>
      <c r="B45" s="26"/>
      <c r="D45" s="26"/>
      <c r="E45" s="123" t="s">
        <v>0</v>
      </c>
      <c r="F45" s="123"/>
      <c r="G45" s="123"/>
      <c r="H45" s="66"/>
      <c r="I45" s="123"/>
      <c r="J45" s="123"/>
      <c r="K45" s="123"/>
      <c r="L45" s="26"/>
    </row>
    <row r="46" spans="1:12" ht="24" customHeight="1" x14ac:dyDescent="0.5">
      <c r="A46" s="26"/>
      <c r="B46" s="26"/>
      <c r="D46" s="26"/>
      <c r="E46" s="118" t="s">
        <v>2</v>
      </c>
      <c r="F46" s="118"/>
      <c r="G46" s="118"/>
      <c r="H46" s="66"/>
      <c r="I46" s="118" t="s">
        <v>1</v>
      </c>
      <c r="J46" s="118"/>
      <c r="K46" s="118"/>
      <c r="L46" s="26"/>
    </row>
    <row r="47" spans="1:12" ht="24" customHeight="1" x14ac:dyDescent="0.5">
      <c r="A47" s="26"/>
      <c r="B47" s="81"/>
      <c r="C47" s="82" t="s">
        <v>30</v>
      </c>
      <c r="D47" s="33"/>
      <c r="E47" s="68">
        <v>2020</v>
      </c>
      <c r="F47" s="62"/>
      <c r="G47" s="68">
        <v>2019</v>
      </c>
      <c r="H47" s="75"/>
      <c r="I47" s="68">
        <v>2020</v>
      </c>
      <c r="J47" s="62"/>
      <c r="K47" s="68">
        <v>2019</v>
      </c>
      <c r="L47" s="81"/>
    </row>
    <row r="48" spans="1:12" ht="24" customHeight="1" x14ac:dyDescent="0.5">
      <c r="A48" s="26"/>
      <c r="B48" s="81"/>
      <c r="C48" s="84"/>
      <c r="D48" s="33"/>
      <c r="E48" s="75"/>
      <c r="F48" s="90"/>
      <c r="G48" s="75"/>
      <c r="H48" s="75"/>
      <c r="I48" s="75"/>
      <c r="J48" s="90"/>
      <c r="K48" s="75"/>
      <c r="L48" s="81"/>
    </row>
    <row r="49" spans="1:14" ht="24" customHeight="1" x14ac:dyDescent="0.5">
      <c r="A49" s="21" t="s">
        <v>166</v>
      </c>
      <c r="B49" s="81"/>
      <c r="C49" s="85"/>
      <c r="D49" s="81"/>
      <c r="E49" s="59">
        <f>SUM(E34)</f>
        <v>40426800</v>
      </c>
      <c r="F49" s="58"/>
      <c r="G49" s="59">
        <f>SUM(G34)</f>
        <v>-6211319</v>
      </c>
      <c r="H49" s="58"/>
      <c r="I49" s="59">
        <f>SUM(I34)</f>
        <v>40120947</v>
      </c>
      <c r="J49" s="58"/>
      <c r="K49" s="59">
        <f>SUM(K34)</f>
        <v>-6290233</v>
      </c>
      <c r="L49" s="81"/>
    </row>
    <row r="50" spans="1:14" ht="24" customHeight="1" x14ac:dyDescent="0.5">
      <c r="A50" s="108"/>
      <c r="B50" s="81"/>
      <c r="C50" s="85"/>
      <c r="D50" s="81"/>
      <c r="E50" s="57"/>
      <c r="F50" s="58"/>
      <c r="G50" s="57"/>
      <c r="H50" s="58"/>
      <c r="I50" s="57"/>
      <c r="J50" s="58"/>
      <c r="K50" s="57"/>
      <c r="L50" s="81"/>
    </row>
    <row r="51" spans="1:14" ht="24" customHeight="1" x14ac:dyDescent="0.5">
      <c r="A51" s="27" t="s">
        <v>39</v>
      </c>
      <c r="B51" s="20"/>
      <c r="C51" s="36"/>
      <c r="D51" s="20"/>
      <c r="H51" s="77"/>
      <c r="L51" s="20"/>
    </row>
    <row r="52" spans="1:14" ht="24" customHeight="1" x14ac:dyDescent="0.5">
      <c r="A52" s="26" t="s">
        <v>80</v>
      </c>
      <c r="B52" s="20"/>
      <c r="C52" s="36"/>
      <c r="D52" s="20"/>
      <c r="H52" s="77"/>
      <c r="L52" s="20"/>
    </row>
    <row r="53" spans="1:14" ht="24" customHeight="1" x14ac:dyDescent="0.5">
      <c r="A53" s="26" t="s">
        <v>81</v>
      </c>
      <c r="B53" s="20"/>
      <c r="C53" s="36"/>
      <c r="D53" s="20"/>
      <c r="H53" s="77"/>
      <c r="L53" s="20"/>
    </row>
    <row r="54" spans="1:14" ht="24" customHeight="1" x14ac:dyDescent="0.5">
      <c r="A54" s="26" t="s">
        <v>132</v>
      </c>
      <c r="B54" s="20"/>
      <c r="C54" s="36"/>
      <c r="D54" s="20"/>
      <c r="L54" s="20"/>
    </row>
    <row r="55" spans="1:14" ht="24" customHeight="1" x14ac:dyDescent="0.5">
      <c r="A55" s="26" t="s">
        <v>133</v>
      </c>
      <c r="B55" s="20"/>
      <c r="C55" s="36" t="s">
        <v>143</v>
      </c>
      <c r="D55" s="20"/>
      <c r="E55" s="109">
        <v>78554</v>
      </c>
      <c r="G55" s="109">
        <v>-535691</v>
      </c>
      <c r="H55" s="77"/>
      <c r="I55" s="109">
        <v>0</v>
      </c>
      <c r="K55" s="109">
        <v>0</v>
      </c>
      <c r="L55" s="20"/>
    </row>
    <row r="56" spans="1:14" ht="24" customHeight="1" x14ac:dyDescent="0.5">
      <c r="A56" s="28" t="s">
        <v>190</v>
      </c>
      <c r="B56" s="20"/>
      <c r="C56" s="36"/>
      <c r="D56" s="20"/>
      <c r="L56" s="20"/>
      <c r="N56" s="28"/>
    </row>
    <row r="57" spans="1:14" ht="24" customHeight="1" x14ac:dyDescent="0.5">
      <c r="A57" s="28" t="s">
        <v>170</v>
      </c>
      <c r="B57" s="20"/>
      <c r="C57" s="36"/>
      <c r="D57" s="20"/>
      <c r="L57" s="20"/>
      <c r="N57" s="28"/>
    </row>
    <row r="58" spans="1:14" ht="24" customHeight="1" x14ac:dyDescent="0.5">
      <c r="A58" s="28" t="s">
        <v>171</v>
      </c>
      <c r="B58" s="20"/>
      <c r="C58" s="36"/>
      <c r="D58" s="20"/>
      <c r="E58" s="109">
        <v>-32268764</v>
      </c>
      <c r="G58" s="109">
        <v>-22910315</v>
      </c>
      <c r="H58" s="77"/>
      <c r="I58" s="109">
        <v>-32268764</v>
      </c>
      <c r="K58" s="109">
        <v>-22910315</v>
      </c>
      <c r="L58" s="20"/>
      <c r="N58" s="28"/>
    </row>
    <row r="59" spans="1:14" ht="24" customHeight="1" x14ac:dyDescent="0.5">
      <c r="A59" s="28" t="s">
        <v>84</v>
      </c>
      <c r="B59" s="20"/>
      <c r="D59" s="20"/>
      <c r="E59" s="53">
        <v>6438043</v>
      </c>
      <c r="G59" s="53">
        <v>4689201</v>
      </c>
      <c r="H59" s="77"/>
      <c r="I59" s="53">
        <v>6453753</v>
      </c>
      <c r="K59" s="53">
        <v>4582063</v>
      </c>
      <c r="L59" s="20"/>
    </row>
    <row r="60" spans="1:14" ht="24" customHeight="1" x14ac:dyDescent="0.5">
      <c r="A60" s="28" t="s">
        <v>80</v>
      </c>
      <c r="B60" s="26"/>
      <c r="D60" s="26"/>
      <c r="E60" s="22"/>
      <c r="F60" s="22"/>
      <c r="G60" s="22"/>
      <c r="H60" s="54"/>
      <c r="I60" s="22"/>
      <c r="J60" s="22"/>
      <c r="K60" s="22"/>
      <c r="L60" s="26"/>
    </row>
    <row r="61" spans="1:14" ht="24" customHeight="1" x14ac:dyDescent="0.5">
      <c r="A61" s="28" t="s">
        <v>111</v>
      </c>
      <c r="B61" s="26"/>
      <c r="D61" s="26"/>
      <c r="E61" s="53">
        <f>SUM(E53:E59)</f>
        <v>-25752167</v>
      </c>
      <c r="F61" s="22"/>
      <c r="G61" s="53">
        <f>SUM(G53:G59)</f>
        <v>-18756805</v>
      </c>
      <c r="H61" s="54"/>
      <c r="I61" s="53">
        <f>SUM(I53:I59)</f>
        <v>-25815011</v>
      </c>
      <c r="J61" s="22"/>
      <c r="K61" s="53">
        <f>SUM(K53:K59)</f>
        <v>-18328252</v>
      </c>
      <c r="L61" s="26"/>
    </row>
    <row r="62" spans="1:14" ht="24" customHeight="1" x14ac:dyDescent="0.5">
      <c r="A62" s="28"/>
      <c r="B62" s="26"/>
      <c r="D62" s="26"/>
      <c r="E62" s="22"/>
      <c r="F62" s="22"/>
      <c r="G62" s="22"/>
      <c r="H62" s="54"/>
      <c r="I62" s="22"/>
      <c r="J62" s="22"/>
      <c r="K62" s="22"/>
      <c r="L62" s="26"/>
    </row>
    <row r="63" spans="1:14" ht="24" customHeight="1" thickBot="1" x14ac:dyDescent="0.55000000000000004">
      <c r="A63" s="27" t="s">
        <v>154</v>
      </c>
      <c r="B63" s="26"/>
      <c r="D63" s="26"/>
      <c r="E63" s="70">
        <f>E49+E61</f>
        <v>14674633</v>
      </c>
      <c r="F63" s="58"/>
      <c r="G63" s="70">
        <f>G49+G61</f>
        <v>-24968124</v>
      </c>
      <c r="H63" s="56"/>
      <c r="I63" s="70">
        <f>I49+I61</f>
        <v>14305936</v>
      </c>
      <c r="J63" s="58"/>
      <c r="K63" s="70">
        <f>K49+K61</f>
        <v>-24618485</v>
      </c>
      <c r="L63" s="26"/>
    </row>
    <row r="64" spans="1:14" ht="24" customHeight="1" thickTop="1" x14ac:dyDescent="0.5">
      <c r="A64" s="26"/>
      <c r="B64" s="26"/>
      <c r="D64" s="26"/>
      <c r="H64" s="33"/>
      <c r="L64" s="26"/>
    </row>
    <row r="65" spans="1:12" ht="24" customHeight="1" x14ac:dyDescent="0.5">
      <c r="A65" s="26"/>
      <c r="B65" s="26"/>
      <c r="D65" s="26"/>
      <c r="H65" s="33"/>
      <c r="L65" s="26"/>
    </row>
    <row r="66" spans="1:12" ht="24" customHeight="1" x14ac:dyDescent="0.5">
      <c r="A66" s="1" t="s">
        <v>10</v>
      </c>
      <c r="B66" s="26"/>
      <c r="D66" s="26"/>
      <c r="H66" s="33"/>
      <c r="L66" s="26"/>
    </row>
    <row r="67" spans="1:12" ht="24" customHeight="1" x14ac:dyDescent="0.5">
      <c r="A67" s="126" t="s">
        <v>159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</row>
    <row r="68" spans="1:12" ht="24" customHeight="1" x14ac:dyDescent="0.5">
      <c r="A68" s="120" t="s">
        <v>43</v>
      </c>
      <c r="B68" s="120"/>
      <c r="C68" s="120"/>
      <c r="D68" s="120"/>
      <c r="E68" s="120"/>
      <c r="F68" s="120"/>
      <c r="G68" s="120"/>
      <c r="H68" s="76"/>
      <c r="I68" s="5"/>
      <c r="J68" s="5"/>
      <c r="K68" s="5"/>
      <c r="L68" s="26"/>
    </row>
    <row r="69" spans="1:12" ht="24" customHeight="1" x14ac:dyDescent="0.5">
      <c r="A69" s="5" t="s">
        <v>75</v>
      </c>
      <c r="B69" s="5"/>
      <c r="C69" s="38"/>
      <c r="D69" s="5"/>
      <c r="E69" s="5"/>
      <c r="F69" s="5"/>
      <c r="G69" s="5"/>
      <c r="H69" s="76"/>
      <c r="I69" s="5"/>
      <c r="J69" s="5"/>
      <c r="K69" s="5"/>
      <c r="L69" s="26"/>
    </row>
    <row r="70" spans="1:12" ht="24" customHeight="1" x14ac:dyDescent="0.5">
      <c r="A70" s="120" t="s">
        <v>185</v>
      </c>
      <c r="B70" s="120"/>
      <c r="C70" s="120"/>
      <c r="D70" s="120"/>
      <c r="E70" s="120"/>
      <c r="F70" s="120"/>
      <c r="G70" s="120"/>
      <c r="H70" s="80"/>
      <c r="I70" s="108"/>
      <c r="J70" s="108"/>
      <c r="K70" s="108"/>
      <c r="L70" s="108"/>
    </row>
    <row r="71" spans="1:12" ht="24" customHeight="1" x14ac:dyDescent="0.5">
      <c r="A71" s="26"/>
      <c r="B71" s="26"/>
      <c r="D71" s="26"/>
      <c r="E71" s="121"/>
      <c r="F71" s="121"/>
      <c r="G71" s="121"/>
      <c r="H71" s="33"/>
      <c r="I71" s="122" t="s">
        <v>3</v>
      </c>
      <c r="J71" s="122"/>
      <c r="K71" s="122"/>
      <c r="L71" s="26"/>
    </row>
    <row r="72" spans="1:12" ht="24" customHeight="1" x14ac:dyDescent="0.5">
      <c r="A72" s="26"/>
      <c r="B72" s="26"/>
      <c r="D72" s="26"/>
      <c r="E72" s="123" t="s">
        <v>0</v>
      </c>
      <c r="F72" s="123"/>
      <c r="G72" s="123"/>
      <c r="H72" s="66"/>
      <c r="I72" s="123"/>
      <c r="J72" s="123"/>
      <c r="K72" s="123"/>
      <c r="L72" s="26"/>
    </row>
    <row r="73" spans="1:12" ht="24" customHeight="1" x14ac:dyDescent="0.5">
      <c r="A73" s="26"/>
      <c r="B73" s="26"/>
      <c r="D73" s="26"/>
      <c r="E73" s="118" t="s">
        <v>2</v>
      </c>
      <c r="F73" s="118"/>
      <c r="G73" s="118"/>
      <c r="H73" s="66"/>
      <c r="I73" s="118" t="s">
        <v>1</v>
      </c>
      <c r="J73" s="118"/>
      <c r="K73" s="118"/>
      <c r="L73" s="26"/>
    </row>
    <row r="74" spans="1:12" ht="24" customHeight="1" x14ac:dyDescent="0.5">
      <c r="A74" s="26"/>
      <c r="B74" s="81"/>
      <c r="C74" s="82" t="s">
        <v>30</v>
      </c>
      <c r="D74" s="33"/>
      <c r="E74" s="68">
        <v>2020</v>
      </c>
      <c r="F74" s="62"/>
      <c r="G74" s="68">
        <v>2019</v>
      </c>
      <c r="H74" s="75"/>
      <c r="I74" s="68">
        <v>2020</v>
      </c>
      <c r="J74" s="62"/>
      <c r="K74" s="68">
        <v>2019</v>
      </c>
      <c r="L74" s="81"/>
    </row>
    <row r="75" spans="1:12" ht="24" customHeight="1" x14ac:dyDescent="0.5">
      <c r="A75" s="5" t="s">
        <v>23</v>
      </c>
      <c r="B75" s="26"/>
      <c r="D75" s="26"/>
      <c r="H75" s="22"/>
      <c r="L75" s="26"/>
    </row>
    <row r="76" spans="1:12" ht="24" customHeight="1" x14ac:dyDescent="0.5">
      <c r="A76" s="6" t="s">
        <v>91</v>
      </c>
      <c r="B76" s="26"/>
      <c r="E76" s="109">
        <v>2471991812</v>
      </c>
      <c r="G76" s="109">
        <v>2193589322</v>
      </c>
      <c r="H76" s="109"/>
      <c r="I76" s="109">
        <v>2471991812</v>
      </c>
      <c r="K76" s="109">
        <v>2193589322</v>
      </c>
      <c r="L76" s="26"/>
    </row>
    <row r="77" spans="1:12" ht="24" customHeight="1" x14ac:dyDescent="0.5">
      <c r="A77" s="6" t="s">
        <v>92</v>
      </c>
      <c r="B77" s="26"/>
      <c r="E77" s="53">
        <v>-572815519</v>
      </c>
      <c r="G77" s="53">
        <v>-545600381</v>
      </c>
      <c r="H77" s="109"/>
      <c r="I77" s="53">
        <v>-572815519</v>
      </c>
      <c r="K77" s="53">
        <v>-545600381</v>
      </c>
      <c r="L77" s="26"/>
    </row>
    <row r="78" spans="1:12" ht="24" customHeight="1" x14ac:dyDescent="0.5">
      <c r="A78" s="6" t="s">
        <v>93</v>
      </c>
      <c r="B78" s="26"/>
      <c r="E78" s="89">
        <f>SUM(E76:E77)</f>
        <v>1899176293</v>
      </c>
      <c r="F78" s="22"/>
      <c r="G78" s="89">
        <f>SUM(G76:G77)</f>
        <v>1647988941</v>
      </c>
      <c r="H78" s="77"/>
      <c r="I78" s="89">
        <f>SUM(I76:I77)</f>
        <v>1899176293</v>
      </c>
      <c r="J78" s="22"/>
      <c r="K78" s="89">
        <f>SUM(K76:K77)</f>
        <v>1647988941</v>
      </c>
      <c r="L78" s="26"/>
    </row>
    <row r="79" spans="1:12" ht="24" customHeight="1" x14ac:dyDescent="0.5">
      <c r="A79" s="6" t="s">
        <v>168</v>
      </c>
      <c r="B79" s="26"/>
      <c r="H79" s="109"/>
      <c r="L79" s="26"/>
    </row>
    <row r="80" spans="1:12" ht="24" customHeight="1" x14ac:dyDescent="0.5">
      <c r="A80" s="6" t="s">
        <v>169</v>
      </c>
      <c r="B80" s="26"/>
      <c r="E80" s="53">
        <v>-97127139</v>
      </c>
      <c r="G80" s="53">
        <v>-5550559</v>
      </c>
      <c r="H80" s="109"/>
      <c r="I80" s="53">
        <v>-97127139</v>
      </c>
      <c r="K80" s="53">
        <v>-5550559</v>
      </c>
      <c r="L80" s="26"/>
    </row>
    <row r="81" spans="1:14" ht="24" customHeight="1" x14ac:dyDescent="0.5">
      <c r="A81" s="6" t="s">
        <v>94</v>
      </c>
      <c r="B81" s="20"/>
      <c r="C81" s="36"/>
      <c r="D81" s="36"/>
      <c r="E81" s="89">
        <f>SUM(E78:E80)</f>
        <v>1802049154</v>
      </c>
      <c r="F81" s="22"/>
      <c r="G81" s="89">
        <f>SUM(G78:G80)</f>
        <v>1642438382</v>
      </c>
      <c r="H81" s="77"/>
      <c r="I81" s="89">
        <f>SUM(I78:I80)</f>
        <v>1802049154</v>
      </c>
      <c r="J81" s="22"/>
      <c r="K81" s="89">
        <f>SUM(K78:K80)</f>
        <v>1642438382</v>
      </c>
      <c r="L81" s="20"/>
    </row>
    <row r="82" spans="1:14" ht="24" customHeight="1" x14ac:dyDescent="0.5">
      <c r="A82" s="6" t="s">
        <v>83</v>
      </c>
      <c r="B82" s="20"/>
      <c r="C82" s="36"/>
      <c r="D82" s="36"/>
      <c r="E82" s="89">
        <v>132674787</v>
      </c>
      <c r="G82" s="89">
        <v>122097423</v>
      </c>
      <c r="H82" s="100"/>
      <c r="I82" s="89">
        <v>132674787</v>
      </c>
      <c r="K82" s="89">
        <v>122097423</v>
      </c>
      <c r="L82" s="20"/>
    </row>
    <row r="83" spans="1:14" ht="24" customHeight="1" x14ac:dyDescent="0.5">
      <c r="A83" s="6" t="s">
        <v>125</v>
      </c>
      <c r="B83" s="79"/>
      <c r="C83" s="36" t="s">
        <v>143</v>
      </c>
      <c r="D83" s="52"/>
      <c r="E83" s="109">
        <v>-1058290</v>
      </c>
      <c r="G83" s="109">
        <v>-1466259</v>
      </c>
      <c r="H83" s="77"/>
      <c r="I83" s="109">
        <v>0</v>
      </c>
      <c r="K83" s="109">
        <v>0</v>
      </c>
      <c r="L83" s="79"/>
    </row>
    <row r="84" spans="1:14" ht="24" customHeight="1" x14ac:dyDescent="0.5">
      <c r="A84" s="6" t="s">
        <v>144</v>
      </c>
      <c r="B84" s="79"/>
      <c r="C84" s="52" t="s">
        <v>114</v>
      </c>
      <c r="D84" s="52"/>
      <c r="E84" s="109">
        <v>51403770</v>
      </c>
      <c r="G84" s="109">
        <v>80155277</v>
      </c>
      <c r="H84" s="77"/>
      <c r="I84" s="109">
        <v>51403770</v>
      </c>
      <c r="K84" s="109">
        <v>80155277</v>
      </c>
      <c r="L84" s="79"/>
    </row>
    <row r="85" spans="1:14" ht="24" customHeight="1" x14ac:dyDescent="0.5">
      <c r="A85" s="6" t="s">
        <v>198</v>
      </c>
      <c r="B85" s="20"/>
      <c r="C85" s="52"/>
      <c r="D85" s="52"/>
      <c r="E85" s="109">
        <v>-171358</v>
      </c>
      <c r="G85" s="109">
        <v>45939299</v>
      </c>
      <c r="H85" s="77"/>
      <c r="I85" s="109">
        <v>-171358</v>
      </c>
      <c r="K85" s="109">
        <v>45939299</v>
      </c>
      <c r="L85" s="20"/>
      <c r="N85" s="6"/>
    </row>
    <row r="86" spans="1:14" ht="24" customHeight="1" x14ac:dyDescent="0.5">
      <c r="A86" s="6" t="s">
        <v>134</v>
      </c>
      <c r="B86" s="20"/>
      <c r="C86" s="52"/>
      <c r="D86" s="52"/>
      <c r="E86" s="109">
        <v>-81648781</v>
      </c>
      <c r="G86" s="109">
        <v>-31289734</v>
      </c>
      <c r="H86" s="77"/>
      <c r="I86" s="109">
        <v>-81648781</v>
      </c>
      <c r="K86" s="109">
        <v>-31289734</v>
      </c>
      <c r="L86" s="20"/>
      <c r="N86" s="6"/>
    </row>
    <row r="87" spans="1:14" ht="24" customHeight="1" x14ac:dyDescent="0.5">
      <c r="A87" s="6" t="s">
        <v>28</v>
      </c>
      <c r="B87" s="79"/>
      <c r="C87" s="52"/>
      <c r="D87" s="52"/>
      <c r="E87" s="109">
        <v>2676753</v>
      </c>
      <c r="G87" s="109">
        <v>6705553</v>
      </c>
      <c r="H87" s="77"/>
      <c r="I87" s="109">
        <v>2676753</v>
      </c>
      <c r="K87" s="109">
        <v>6705553</v>
      </c>
      <c r="L87" s="79"/>
    </row>
    <row r="88" spans="1:14" ht="24" customHeight="1" x14ac:dyDescent="0.5">
      <c r="A88" s="5" t="s">
        <v>24</v>
      </c>
      <c r="B88" s="20"/>
      <c r="C88" s="36"/>
      <c r="D88" s="36"/>
      <c r="E88" s="64">
        <f>SUM(E81:E87)</f>
        <v>1905926035</v>
      </c>
      <c r="F88" s="56"/>
      <c r="G88" s="64">
        <f>SUM(G81:G87)</f>
        <v>1864579941</v>
      </c>
      <c r="H88" s="77"/>
      <c r="I88" s="64">
        <f>SUM(I81:I87)</f>
        <v>1906984325</v>
      </c>
      <c r="J88" s="56"/>
      <c r="K88" s="64">
        <f>SUM(K81:K87)</f>
        <v>1866046200</v>
      </c>
      <c r="L88" s="20"/>
    </row>
    <row r="89" spans="1:14" ht="24" customHeight="1" x14ac:dyDescent="0.5">
      <c r="A89" s="5" t="s">
        <v>25</v>
      </c>
      <c r="B89" s="20"/>
      <c r="C89" s="36"/>
      <c r="D89" s="36"/>
      <c r="E89" s="58"/>
      <c r="F89" s="58"/>
      <c r="G89" s="58"/>
      <c r="H89" s="77"/>
      <c r="I89" s="58"/>
      <c r="J89" s="58"/>
      <c r="K89" s="58"/>
      <c r="L89" s="20"/>
    </row>
    <row r="90" spans="1:14" ht="24" customHeight="1" x14ac:dyDescent="0.5">
      <c r="A90" s="6" t="s">
        <v>95</v>
      </c>
      <c r="B90" s="79"/>
      <c r="C90" s="36"/>
      <c r="D90" s="52"/>
      <c r="E90" s="56">
        <v>1248840600</v>
      </c>
      <c r="F90" s="56"/>
      <c r="G90" s="56">
        <v>1307586360</v>
      </c>
      <c r="H90" s="77"/>
      <c r="I90" s="56">
        <v>1248840600</v>
      </c>
      <c r="J90" s="56"/>
      <c r="K90" s="56">
        <v>1307586360</v>
      </c>
      <c r="L90" s="79"/>
    </row>
    <row r="91" spans="1:14" ht="24" customHeight="1" x14ac:dyDescent="0.5">
      <c r="A91" s="6" t="s">
        <v>96</v>
      </c>
      <c r="B91" s="79"/>
      <c r="C91" s="36"/>
      <c r="D91" s="52"/>
      <c r="E91" s="89">
        <v>-208901266</v>
      </c>
      <c r="F91" s="116"/>
      <c r="G91" s="89">
        <v>-273344689</v>
      </c>
      <c r="H91" s="77"/>
      <c r="I91" s="89">
        <v>-208901266</v>
      </c>
      <c r="J91" s="116"/>
      <c r="K91" s="89">
        <v>-273344689</v>
      </c>
      <c r="L91" s="79"/>
    </row>
    <row r="92" spans="1:14" ht="24" customHeight="1" x14ac:dyDescent="0.5">
      <c r="A92" s="1" t="s">
        <v>97</v>
      </c>
      <c r="B92" s="79"/>
      <c r="C92" s="36"/>
      <c r="D92" s="52"/>
      <c r="E92" s="56">
        <v>390063059</v>
      </c>
      <c r="F92" s="116"/>
      <c r="G92" s="56">
        <v>335598789</v>
      </c>
      <c r="H92" s="77"/>
      <c r="I92" s="56">
        <v>390063059</v>
      </c>
      <c r="J92" s="116"/>
      <c r="K92" s="56">
        <v>335598789</v>
      </c>
      <c r="L92" s="79"/>
    </row>
    <row r="93" spans="1:14" ht="24" customHeight="1" x14ac:dyDescent="0.5">
      <c r="A93" s="1" t="s">
        <v>26</v>
      </c>
      <c r="B93" s="33"/>
      <c r="C93" s="36"/>
      <c r="D93" s="52"/>
      <c r="E93" s="56">
        <v>185819313</v>
      </c>
      <c r="F93" s="116"/>
      <c r="G93" s="56">
        <v>207969127</v>
      </c>
      <c r="H93" s="77"/>
      <c r="I93" s="56">
        <v>185819313</v>
      </c>
      <c r="J93" s="116"/>
      <c r="K93" s="56">
        <v>207969127</v>
      </c>
      <c r="L93" s="33"/>
    </row>
    <row r="94" spans="1:14" ht="24" customHeight="1" x14ac:dyDescent="0.5">
      <c r="A94" s="1" t="s">
        <v>27</v>
      </c>
      <c r="B94" s="33"/>
      <c r="C94" s="36"/>
      <c r="D94" s="52"/>
      <c r="E94" s="56">
        <v>248187074</v>
      </c>
      <c r="F94" s="116"/>
      <c r="G94" s="56">
        <v>275426688</v>
      </c>
      <c r="H94" s="77"/>
      <c r="I94" s="56">
        <v>248187074</v>
      </c>
      <c r="J94" s="116"/>
      <c r="K94" s="56">
        <v>275426688</v>
      </c>
      <c r="L94" s="33"/>
    </row>
    <row r="95" spans="1:14" ht="24" customHeight="1" x14ac:dyDescent="0.5">
      <c r="A95" s="6" t="s">
        <v>145</v>
      </c>
      <c r="B95" s="33"/>
      <c r="C95" s="36"/>
      <c r="D95" s="52"/>
      <c r="E95" s="56">
        <v>2335734</v>
      </c>
      <c r="F95" s="116"/>
      <c r="G95" s="56">
        <v>661635</v>
      </c>
      <c r="H95" s="77"/>
      <c r="I95" s="56">
        <v>2335734</v>
      </c>
      <c r="J95" s="116"/>
      <c r="K95" s="56">
        <v>661635</v>
      </c>
      <c r="L95" s="33"/>
    </row>
    <row r="96" spans="1:14" ht="24" customHeight="1" x14ac:dyDescent="0.5">
      <c r="A96" s="26" t="s">
        <v>162</v>
      </c>
      <c r="B96" s="79"/>
      <c r="C96" s="36" t="s">
        <v>115</v>
      </c>
      <c r="D96" s="52"/>
      <c r="E96" s="56">
        <v>677081</v>
      </c>
      <c r="F96" s="116"/>
      <c r="G96" s="56">
        <v>0</v>
      </c>
      <c r="H96" s="77"/>
      <c r="I96" s="56">
        <v>677081</v>
      </c>
      <c r="J96" s="116"/>
      <c r="K96" s="56">
        <v>0</v>
      </c>
      <c r="L96" s="79"/>
    </row>
    <row r="97" spans="1:12" ht="24" customHeight="1" x14ac:dyDescent="0.5">
      <c r="A97" s="5" t="s">
        <v>98</v>
      </c>
      <c r="B97" s="79"/>
      <c r="C97" s="52"/>
      <c r="D97" s="52"/>
      <c r="E97" s="64">
        <f>SUM(E90:E96)</f>
        <v>1867021595</v>
      </c>
      <c r="G97" s="64">
        <f>SUM(G90:G96)</f>
        <v>1853897910</v>
      </c>
      <c r="H97" s="54"/>
      <c r="I97" s="64">
        <f>SUM(I90:I96)</f>
        <v>1867021595</v>
      </c>
      <c r="K97" s="64">
        <f>SUM(K90:K96)</f>
        <v>1853897910</v>
      </c>
      <c r="L97" s="79"/>
    </row>
    <row r="98" spans="1:12" ht="24" customHeight="1" x14ac:dyDescent="0.5">
      <c r="A98" s="5" t="s">
        <v>192</v>
      </c>
      <c r="B98" s="26"/>
      <c r="E98" s="57">
        <f>E88-E97</f>
        <v>38904440</v>
      </c>
      <c r="F98" s="56"/>
      <c r="G98" s="57">
        <f>G88-G97</f>
        <v>10682031</v>
      </c>
      <c r="H98" s="56"/>
      <c r="I98" s="57">
        <f>I88-I97</f>
        <v>39962730</v>
      </c>
      <c r="J98" s="56"/>
      <c r="K98" s="57">
        <f>K88-K97</f>
        <v>12148290</v>
      </c>
      <c r="L98" s="26"/>
    </row>
    <row r="99" spans="1:12" ht="24" customHeight="1" x14ac:dyDescent="0.5">
      <c r="A99" s="9" t="s">
        <v>131</v>
      </c>
      <c r="B99" s="20"/>
      <c r="C99" s="36" t="s">
        <v>146</v>
      </c>
      <c r="D99" s="36"/>
      <c r="E99" s="109">
        <v>-5894919</v>
      </c>
      <c r="F99" s="58"/>
      <c r="G99" s="109">
        <v>1641578</v>
      </c>
      <c r="H99" s="77"/>
      <c r="I99" s="109">
        <v>-6106577</v>
      </c>
      <c r="J99" s="58"/>
      <c r="K99" s="109">
        <v>1348326</v>
      </c>
      <c r="L99" s="20"/>
    </row>
    <row r="100" spans="1:12" ht="24" customHeight="1" thickBot="1" x14ac:dyDescent="0.55000000000000004">
      <c r="A100" s="21" t="s">
        <v>165</v>
      </c>
      <c r="B100" s="20"/>
      <c r="C100" s="36"/>
      <c r="D100" s="36"/>
      <c r="E100" s="93">
        <f>SUM(E98:E99)</f>
        <v>33009521</v>
      </c>
      <c r="F100" s="71"/>
      <c r="G100" s="93">
        <f>SUM(G98:G99)</f>
        <v>12323609</v>
      </c>
      <c r="H100" s="54"/>
      <c r="I100" s="93">
        <f>SUM(I98:I99)</f>
        <v>33856153</v>
      </c>
      <c r="J100" s="71"/>
      <c r="K100" s="93">
        <f>SUM(K98:K99)</f>
        <v>13496616</v>
      </c>
      <c r="L100" s="20"/>
    </row>
    <row r="101" spans="1:12" ht="24" customHeight="1" thickTop="1" x14ac:dyDescent="0.5">
      <c r="A101" s="21"/>
      <c r="B101" s="20"/>
      <c r="C101" s="36"/>
      <c r="D101" s="36"/>
      <c r="E101" s="57"/>
      <c r="F101" s="71"/>
      <c r="G101" s="57"/>
      <c r="H101" s="54"/>
      <c r="I101" s="57"/>
      <c r="J101" s="71"/>
      <c r="K101" s="57"/>
      <c r="L101" s="20"/>
    </row>
    <row r="102" spans="1:12" s="6" customFormat="1" ht="24" customHeight="1" x14ac:dyDescent="0.5">
      <c r="A102" s="21" t="s">
        <v>193</v>
      </c>
      <c r="C102" s="36" t="s">
        <v>116</v>
      </c>
      <c r="D102" s="111"/>
      <c r="E102" s="111"/>
      <c r="F102" s="111"/>
      <c r="G102" s="111"/>
      <c r="H102" s="111"/>
      <c r="I102" s="111"/>
      <c r="J102" s="111"/>
      <c r="K102" s="111"/>
    </row>
    <row r="103" spans="1:12" s="6" customFormat="1" ht="24" customHeight="1" thickBot="1" x14ac:dyDescent="0.55000000000000004">
      <c r="A103" s="9" t="s">
        <v>194</v>
      </c>
      <c r="C103" s="9"/>
      <c r="E103" s="72">
        <f>SUM(E100/35000000)</f>
        <v>0.94312917142857144</v>
      </c>
      <c r="F103" s="111"/>
      <c r="G103" s="72">
        <f>SUM(G100/35000000)</f>
        <v>0.35210311428571428</v>
      </c>
      <c r="H103" s="78"/>
      <c r="I103" s="72">
        <f>SUM(I100/35000000)</f>
        <v>0.96731865714285714</v>
      </c>
      <c r="J103" s="78"/>
      <c r="K103" s="72">
        <f>SUM(K100/35000000)</f>
        <v>0.3856176</v>
      </c>
    </row>
    <row r="104" spans="1:12" ht="24" customHeight="1" thickTop="1" x14ac:dyDescent="0.5">
      <c r="A104" s="26"/>
      <c r="B104" s="26"/>
      <c r="D104" s="26"/>
      <c r="H104" s="33"/>
      <c r="L104" s="26"/>
    </row>
    <row r="105" spans="1:12" ht="24" customHeight="1" x14ac:dyDescent="0.5">
      <c r="A105" s="1" t="s">
        <v>10</v>
      </c>
      <c r="B105" s="26"/>
      <c r="D105" s="26"/>
      <c r="H105" s="33"/>
      <c r="L105" s="26"/>
    </row>
    <row r="106" spans="1:12" ht="24" customHeight="1" x14ac:dyDescent="0.5">
      <c r="A106" s="124" t="s">
        <v>159</v>
      </c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26"/>
    </row>
    <row r="107" spans="1:12" ht="24" customHeight="1" x14ac:dyDescent="0.5">
      <c r="A107" s="120" t="s">
        <v>43</v>
      </c>
      <c r="B107" s="120"/>
      <c r="C107" s="120"/>
      <c r="D107" s="120"/>
      <c r="E107" s="120"/>
      <c r="F107" s="120"/>
      <c r="G107" s="120"/>
      <c r="H107" s="76"/>
      <c r="I107" s="5"/>
      <c r="J107" s="5"/>
      <c r="K107" s="5"/>
      <c r="L107" s="26"/>
    </row>
    <row r="108" spans="1:12" ht="24" customHeight="1" x14ac:dyDescent="0.5">
      <c r="A108" s="5" t="s">
        <v>76</v>
      </c>
      <c r="B108" s="5"/>
      <c r="C108" s="38"/>
      <c r="D108" s="5"/>
      <c r="E108" s="5"/>
      <c r="F108" s="5"/>
      <c r="G108" s="5"/>
      <c r="H108" s="76"/>
      <c r="I108" s="5"/>
      <c r="J108" s="5"/>
      <c r="K108" s="5"/>
      <c r="L108" s="26"/>
    </row>
    <row r="109" spans="1:12" ht="24" customHeight="1" x14ac:dyDescent="0.5">
      <c r="A109" s="120" t="s">
        <v>185</v>
      </c>
      <c r="B109" s="120"/>
      <c r="C109" s="120"/>
      <c r="D109" s="120"/>
      <c r="E109" s="120"/>
      <c r="F109" s="120"/>
      <c r="G109" s="120"/>
      <c r="H109" s="80"/>
      <c r="I109" s="108"/>
      <c r="J109" s="108"/>
      <c r="K109" s="108"/>
      <c r="L109" s="108"/>
    </row>
    <row r="110" spans="1:12" ht="24" customHeight="1" x14ac:dyDescent="0.5">
      <c r="A110" s="26"/>
      <c r="B110" s="26"/>
      <c r="D110" s="26"/>
      <c r="E110" s="121"/>
      <c r="F110" s="121"/>
      <c r="G110" s="121"/>
      <c r="H110" s="33"/>
      <c r="I110" s="122" t="s">
        <v>3</v>
      </c>
      <c r="J110" s="122"/>
      <c r="K110" s="122"/>
      <c r="L110" s="26"/>
    </row>
    <row r="111" spans="1:12" ht="24" customHeight="1" x14ac:dyDescent="0.5">
      <c r="A111" s="26"/>
      <c r="B111" s="26"/>
      <c r="D111" s="26"/>
      <c r="E111" s="123" t="s">
        <v>0</v>
      </c>
      <c r="F111" s="123"/>
      <c r="G111" s="123"/>
      <c r="H111" s="66"/>
      <c r="I111" s="123"/>
      <c r="J111" s="123"/>
      <c r="K111" s="123"/>
      <c r="L111" s="26"/>
    </row>
    <row r="112" spans="1:12" ht="24" customHeight="1" x14ac:dyDescent="0.5">
      <c r="A112" s="26"/>
      <c r="B112" s="26"/>
      <c r="D112" s="26"/>
      <c r="E112" s="118" t="s">
        <v>2</v>
      </c>
      <c r="F112" s="118"/>
      <c r="G112" s="118"/>
      <c r="H112" s="66"/>
      <c r="I112" s="118" t="s">
        <v>1</v>
      </c>
      <c r="J112" s="118"/>
      <c r="K112" s="118"/>
      <c r="L112" s="26"/>
    </row>
    <row r="113" spans="1:14" ht="24" customHeight="1" x14ac:dyDescent="0.5">
      <c r="A113" s="26"/>
      <c r="B113" s="81"/>
      <c r="C113" s="82" t="s">
        <v>30</v>
      </c>
      <c r="D113" s="33"/>
      <c r="E113" s="68">
        <v>2020</v>
      </c>
      <c r="F113" s="62"/>
      <c r="G113" s="68">
        <v>2019</v>
      </c>
      <c r="H113" s="75"/>
      <c r="I113" s="68">
        <v>2020</v>
      </c>
      <c r="J113" s="62"/>
      <c r="K113" s="68">
        <v>2019</v>
      </c>
      <c r="L113" s="81"/>
    </row>
    <row r="114" spans="1:14" ht="24" customHeight="1" x14ac:dyDescent="0.5">
      <c r="A114" s="26"/>
      <c r="B114" s="81"/>
      <c r="C114" s="84"/>
      <c r="D114" s="33"/>
      <c r="E114" s="75"/>
      <c r="F114" s="90"/>
      <c r="G114" s="75"/>
      <c r="H114" s="75"/>
      <c r="I114" s="75"/>
      <c r="J114" s="90"/>
      <c r="K114" s="75"/>
      <c r="L114" s="81"/>
    </row>
    <row r="115" spans="1:14" ht="24" customHeight="1" x14ac:dyDescent="0.5">
      <c r="A115" s="21" t="s">
        <v>165</v>
      </c>
      <c r="B115" s="81"/>
      <c r="C115" s="85"/>
      <c r="D115" s="81"/>
      <c r="E115" s="59">
        <f>SUM(E100)</f>
        <v>33009521</v>
      </c>
      <c r="F115" s="58"/>
      <c r="G115" s="59">
        <f>SUM(G100)</f>
        <v>12323609</v>
      </c>
      <c r="H115" s="58"/>
      <c r="I115" s="59">
        <f>SUM(I100)</f>
        <v>33856153</v>
      </c>
      <c r="J115" s="58"/>
      <c r="K115" s="59">
        <f>SUM(K100)</f>
        <v>13496616</v>
      </c>
      <c r="L115" s="81"/>
    </row>
    <row r="116" spans="1:14" ht="24" customHeight="1" x14ac:dyDescent="0.5">
      <c r="A116" s="108"/>
      <c r="B116" s="81"/>
      <c r="C116" s="85"/>
      <c r="D116" s="81"/>
      <c r="E116" s="57"/>
      <c r="F116" s="58"/>
      <c r="G116" s="57"/>
      <c r="H116" s="58"/>
      <c r="I116" s="57"/>
      <c r="J116" s="58"/>
      <c r="K116" s="57"/>
      <c r="L116" s="81"/>
    </row>
    <row r="117" spans="1:14" ht="24" customHeight="1" x14ac:dyDescent="0.5">
      <c r="A117" s="27" t="s">
        <v>39</v>
      </c>
      <c r="B117" s="20"/>
      <c r="C117" s="36"/>
      <c r="D117" s="20"/>
      <c r="H117" s="77"/>
      <c r="L117" s="20"/>
    </row>
    <row r="118" spans="1:14" ht="24" customHeight="1" x14ac:dyDescent="0.5">
      <c r="A118" s="26" t="s">
        <v>80</v>
      </c>
      <c r="B118" s="20"/>
      <c r="C118" s="36"/>
      <c r="D118" s="20"/>
      <c r="H118" s="77"/>
      <c r="L118" s="20"/>
    </row>
    <row r="119" spans="1:14" ht="24" customHeight="1" x14ac:dyDescent="0.5">
      <c r="A119" s="26" t="s">
        <v>81</v>
      </c>
      <c r="B119" s="20"/>
      <c r="C119" s="36"/>
      <c r="D119" s="20"/>
      <c r="H119" s="77"/>
      <c r="L119" s="20"/>
    </row>
    <row r="120" spans="1:14" ht="24" customHeight="1" x14ac:dyDescent="0.5">
      <c r="A120" s="26" t="s">
        <v>132</v>
      </c>
      <c r="B120" s="20"/>
      <c r="C120" s="36"/>
      <c r="D120" s="20"/>
      <c r="L120" s="20"/>
    </row>
    <row r="121" spans="1:14" ht="24" customHeight="1" x14ac:dyDescent="0.5">
      <c r="A121" s="26" t="s">
        <v>133</v>
      </c>
      <c r="B121" s="20"/>
      <c r="C121" s="36" t="s">
        <v>143</v>
      </c>
      <c r="D121" s="20"/>
      <c r="E121" s="109">
        <v>320472</v>
      </c>
      <c r="G121" s="109">
        <v>-2868931</v>
      </c>
      <c r="H121" s="77"/>
      <c r="I121" s="116">
        <v>0</v>
      </c>
      <c r="K121" s="109">
        <v>0</v>
      </c>
      <c r="L121" s="20"/>
    </row>
    <row r="122" spans="1:14" ht="24" customHeight="1" x14ac:dyDescent="0.5">
      <c r="A122" s="28" t="s">
        <v>172</v>
      </c>
      <c r="B122" s="20"/>
      <c r="C122" s="36"/>
      <c r="D122" s="20"/>
      <c r="L122" s="20"/>
      <c r="N122" s="28"/>
    </row>
    <row r="123" spans="1:14" ht="24" customHeight="1" x14ac:dyDescent="0.5">
      <c r="A123" s="28" t="s">
        <v>170</v>
      </c>
      <c r="B123" s="20"/>
      <c r="C123" s="36"/>
      <c r="D123" s="20"/>
      <c r="L123" s="20"/>
      <c r="N123" s="28"/>
    </row>
    <row r="124" spans="1:14" ht="24" customHeight="1" x14ac:dyDescent="0.5">
      <c r="A124" s="28" t="s">
        <v>171</v>
      </c>
      <c r="B124" s="20"/>
      <c r="C124" s="36"/>
      <c r="D124" s="20"/>
      <c r="E124" s="109">
        <v>-107079512</v>
      </c>
      <c r="G124" s="109">
        <v>42786510</v>
      </c>
      <c r="H124" s="77"/>
      <c r="I124" s="116">
        <v>-107079512</v>
      </c>
      <c r="K124" s="109">
        <v>42786510</v>
      </c>
      <c r="L124" s="20"/>
      <c r="N124" s="28"/>
    </row>
    <row r="125" spans="1:14" ht="24" customHeight="1" x14ac:dyDescent="0.5">
      <c r="A125" s="28" t="s">
        <v>84</v>
      </c>
      <c r="B125" s="20"/>
      <c r="D125" s="20"/>
      <c r="E125" s="53">
        <v>21351809</v>
      </c>
      <c r="G125" s="53">
        <v>-7983516</v>
      </c>
      <c r="H125" s="77"/>
      <c r="I125" s="53">
        <v>21415903</v>
      </c>
      <c r="K125" s="53">
        <v>-8557302</v>
      </c>
      <c r="L125" s="20"/>
    </row>
    <row r="126" spans="1:14" ht="24" customHeight="1" x14ac:dyDescent="0.5">
      <c r="A126" s="28" t="s">
        <v>80</v>
      </c>
      <c r="B126" s="26"/>
      <c r="D126" s="26"/>
      <c r="E126" s="22"/>
      <c r="F126" s="22"/>
      <c r="G126" s="22"/>
      <c r="H126" s="54"/>
      <c r="I126" s="22"/>
      <c r="J126" s="22"/>
      <c r="K126" s="22"/>
      <c r="L126" s="26"/>
    </row>
    <row r="127" spans="1:14" ht="24" customHeight="1" x14ac:dyDescent="0.5">
      <c r="A127" s="28" t="s">
        <v>111</v>
      </c>
      <c r="B127" s="26"/>
      <c r="D127" s="26"/>
      <c r="E127" s="53">
        <f>SUM(E119:E125)</f>
        <v>-85407231</v>
      </c>
      <c r="F127" s="22"/>
      <c r="G127" s="53">
        <f>SUM(G119:G125)</f>
        <v>31934063</v>
      </c>
      <c r="H127" s="54"/>
      <c r="I127" s="53">
        <f>SUM(I119:I125)</f>
        <v>-85663609</v>
      </c>
      <c r="J127" s="22"/>
      <c r="K127" s="53">
        <f>SUM(K119:K125)</f>
        <v>34229208</v>
      </c>
      <c r="L127" s="26"/>
    </row>
    <row r="128" spans="1:14" ht="24" customHeight="1" x14ac:dyDescent="0.5">
      <c r="A128" s="28"/>
      <c r="B128" s="26"/>
      <c r="D128" s="26"/>
      <c r="L128" s="26"/>
    </row>
    <row r="129" spans="1:12" ht="24" customHeight="1" thickBot="1" x14ac:dyDescent="0.55000000000000004">
      <c r="A129" s="27" t="s">
        <v>154</v>
      </c>
      <c r="B129" s="26"/>
      <c r="D129" s="26"/>
      <c r="E129" s="70">
        <f>E115+E127</f>
        <v>-52397710</v>
      </c>
      <c r="F129" s="58"/>
      <c r="G129" s="70">
        <f>G115+G127</f>
        <v>44257672</v>
      </c>
      <c r="H129" s="56"/>
      <c r="I129" s="70">
        <f>I115+I127</f>
        <v>-51807456</v>
      </c>
      <c r="J129" s="58"/>
      <c r="K129" s="70">
        <f>K115+K127</f>
        <v>47725824</v>
      </c>
      <c r="L129" s="26"/>
    </row>
    <row r="130" spans="1:12" ht="24" customHeight="1" thickTop="1" x14ac:dyDescent="0.5">
      <c r="A130" s="26"/>
      <c r="B130" s="26"/>
      <c r="D130" s="26"/>
      <c r="H130" s="33"/>
      <c r="L130" s="26"/>
    </row>
    <row r="131" spans="1:12" ht="24" customHeight="1" x14ac:dyDescent="0.5">
      <c r="A131" s="26"/>
      <c r="B131" s="26"/>
      <c r="D131" s="26"/>
      <c r="H131" s="33"/>
      <c r="L131" s="26"/>
    </row>
    <row r="132" spans="1:12" ht="24" customHeight="1" x14ac:dyDescent="0.5">
      <c r="A132" s="1" t="s">
        <v>10</v>
      </c>
      <c r="B132" s="26"/>
      <c r="D132" s="26"/>
      <c r="H132" s="33"/>
      <c r="L132" s="26"/>
    </row>
    <row r="133" spans="1:12" ht="24" customHeight="1" x14ac:dyDescent="0.5">
      <c r="A133" s="124" t="s">
        <v>159</v>
      </c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26"/>
    </row>
    <row r="134" spans="1:12" ht="24" customHeight="1" x14ac:dyDescent="0.5">
      <c r="A134" s="120" t="s">
        <v>43</v>
      </c>
      <c r="B134" s="120"/>
      <c r="C134" s="120"/>
      <c r="D134" s="120"/>
      <c r="E134" s="120"/>
      <c r="F134" s="120"/>
      <c r="G134" s="120"/>
      <c r="H134" s="76"/>
      <c r="I134" s="5"/>
      <c r="J134" s="5"/>
      <c r="K134" s="5"/>
      <c r="L134" s="26"/>
    </row>
    <row r="135" spans="1:12" ht="24" customHeight="1" x14ac:dyDescent="0.5">
      <c r="A135" s="5" t="s">
        <v>110</v>
      </c>
      <c r="B135" s="5"/>
      <c r="C135" s="38"/>
      <c r="D135" s="5"/>
      <c r="E135" s="5"/>
      <c r="F135" s="5"/>
      <c r="G135" s="5"/>
      <c r="H135" s="76"/>
      <c r="I135" s="5"/>
      <c r="J135" s="5"/>
      <c r="K135" s="5"/>
      <c r="L135" s="26"/>
    </row>
    <row r="136" spans="1:12" ht="24" customHeight="1" x14ac:dyDescent="0.5">
      <c r="A136" s="120" t="s">
        <v>185</v>
      </c>
      <c r="B136" s="120"/>
      <c r="C136" s="120"/>
      <c r="D136" s="120"/>
      <c r="E136" s="120"/>
      <c r="F136" s="120"/>
      <c r="G136" s="120"/>
      <c r="H136" s="80"/>
      <c r="I136" s="108"/>
      <c r="J136" s="108"/>
      <c r="K136" s="108"/>
      <c r="L136" s="108"/>
    </row>
    <row r="137" spans="1:12" ht="24" customHeight="1" x14ac:dyDescent="0.5">
      <c r="A137" s="26"/>
      <c r="B137" s="26"/>
      <c r="D137" s="26"/>
      <c r="E137" s="121"/>
      <c r="F137" s="121"/>
      <c r="G137" s="121"/>
      <c r="H137" s="33"/>
      <c r="I137" s="122" t="s">
        <v>3</v>
      </c>
      <c r="J137" s="122"/>
      <c r="K137" s="122"/>
      <c r="L137" s="26"/>
    </row>
    <row r="138" spans="1:12" ht="24" customHeight="1" x14ac:dyDescent="0.5">
      <c r="A138" s="26"/>
      <c r="B138" s="26"/>
      <c r="D138" s="26"/>
      <c r="E138" s="123" t="s">
        <v>0</v>
      </c>
      <c r="F138" s="123"/>
      <c r="G138" s="123"/>
      <c r="H138" s="66"/>
      <c r="I138" s="123"/>
      <c r="J138" s="123"/>
      <c r="K138" s="123"/>
      <c r="L138" s="26"/>
    </row>
    <row r="139" spans="1:12" ht="24" customHeight="1" x14ac:dyDescent="0.5">
      <c r="A139" s="26"/>
      <c r="B139" s="26"/>
      <c r="D139" s="26"/>
      <c r="E139" s="118" t="s">
        <v>2</v>
      </c>
      <c r="F139" s="118"/>
      <c r="G139" s="118"/>
      <c r="H139" s="66"/>
      <c r="I139" s="118" t="s">
        <v>1</v>
      </c>
      <c r="J139" s="118"/>
      <c r="K139" s="118"/>
      <c r="L139" s="26"/>
    </row>
    <row r="140" spans="1:12" ht="24" customHeight="1" x14ac:dyDescent="0.5">
      <c r="A140" s="26"/>
      <c r="B140" s="81"/>
      <c r="D140" s="81"/>
      <c r="E140" s="68">
        <v>2020</v>
      </c>
      <c r="F140" s="62"/>
      <c r="G140" s="68">
        <v>2019</v>
      </c>
      <c r="H140" s="75"/>
      <c r="I140" s="68">
        <v>2020</v>
      </c>
      <c r="J140" s="62"/>
      <c r="K140" s="68">
        <v>2019</v>
      </c>
      <c r="L140" s="81"/>
    </row>
    <row r="141" spans="1:12" ht="24" customHeight="1" x14ac:dyDescent="0.5">
      <c r="A141" s="128" t="s">
        <v>100</v>
      </c>
      <c r="B141" s="128"/>
      <c r="C141" s="128"/>
      <c r="D141" s="128"/>
      <c r="E141" s="29"/>
      <c r="F141" s="29"/>
      <c r="G141" s="29"/>
      <c r="H141" s="33"/>
      <c r="I141" s="29"/>
      <c r="J141" s="29"/>
      <c r="K141" s="29"/>
      <c r="L141" s="26"/>
    </row>
    <row r="142" spans="1:12" ht="24" customHeight="1" x14ac:dyDescent="0.5">
      <c r="A142" s="7" t="s">
        <v>29</v>
      </c>
      <c r="B142" s="30"/>
      <c r="C142" s="73"/>
      <c r="D142" s="30"/>
      <c r="E142" s="109">
        <v>2529353091</v>
      </c>
      <c r="F142" s="102"/>
      <c r="G142" s="109">
        <v>2253723532</v>
      </c>
      <c r="H142" s="103"/>
      <c r="I142" s="109">
        <v>2529353091</v>
      </c>
      <c r="J142" s="102"/>
      <c r="K142" s="109">
        <v>2253723532</v>
      </c>
      <c r="L142" s="30"/>
    </row>
    <row r="143" spans="1:12" ht="24" customHeight="1" x14ac:dyDescent="0.5">
      <c r="A143" s="7" t="s">
        <v>197</v>
      </c>
      <c r="B143" s="30"/>
      <c r="C143" s="73"/>
      <c r="D143" s="30"/>
      <c r="E143" s="104">
        <v>28774540</v>
      </c>
      <c r="F143" s="99"/>
      <c r="G143" s="104">
        <v>-48109347</v>
      </c>
      <c r="H143" s="102"/>
      <c r="I143" s="104">
        <v>28774540</v>
      </c>
      <c r="J143" s="99"/>
      <c r="K143" s="104">
        <v>-48109347</v>
      </c>
      <c r="L143" s="30"/>
    </row>
    <row r="144" spans="1:12" ht="24" customHeight="1" x14ac:dyDescent="0.5">
      <c r="A144" s="7" t="s">
        <v>52</v>
      </c>
      <c r="B144" s="30"/>
      <c r="C144" s="73"/>
      <c r="D144" s="30"/>
      <c r="E144" s="99">
        <v>17416101</v>
      </c>
      <c r="F144" s="99"/>
      <c r="G144" s="99">
        <v>21361673</v>
      </c>
      <c r="H144" s="102"/>
      <c r="I144" s="99">
        <v>17416101</v>
      </c>
      <c r="J144" s="99"/>
      <c r="K144" s="99">
        <v>21361673</v>
      </c>
      <c r="L144" s="30"/>
    </row>
    <row r="145" spans="1:12" ht="24" customHeight="1" x14ac:dyDescent="0.5">
      <c r="A145" s="7" t="s">
        <v>50</v>
      </c>
      <c r="B145" s="30"/>
      <c r="C145" s="73"/>
      <c r="D145" s="30"/>
      <c r="E145" s="99">
        <v>28980329</v>
      </c>
      <c r="F145" s="99"/>
      <c r="G145" s="99">
        <v>53535893</v>
      </c>
      <c r="H145" s="102"/>
      <c r="I145" s="99">
        <v>28980329</v>
      </c>
      <c r="J145" s="99"/>
      <c r="K145" s="99">
        <v>53535893</v>
      </c>
      <c r="L145" s="30"/>
    </row>
    <row r="146" spans="1:12" ht="24" customHeight="1" x14ac:dyDescent="0.5">
      <c r="A146" s="31" t="s">
        <v>28</v>
      </c>
      <c r="B146" s="30"/>
      <c r="C146" s="73"/>
      <c r="D146" s="30"/>
      <c r="E146" s="99">
        <v>5480321</v>
      </c>
      <c r="F146" s="99"/>
      <c r="G146" s="99">
        <v>5666878</v>
      </c>
      <c r="H146" s="102"/>
      <c r="I146" s="99">
        <v>5480321</v>
      </c>
      <c r="J146" s="99"/>
      <c r="K146" s="99">
        <v>5666878</v>
      </c>
      <c r="L146" s="30"/>
    </row>
    <row r="147" spans="1:12" ht="24" customHeight="1" x14ac:dyDescent="0.5">
      <c r="A147" s="31" t="s">
        <v>101</v>
      </c>
      <c r="B147" s="32"/>
      <c r="C147" s="74"/>
      <c r="D147" s="32"/>
      <c r="E147" s="99"/>
      <c r="F147" s="99"/>
      <c r="G147" s="99"/>
      <c r="H147" s="102"/>
      <c r="I147" s="99"/>
      <c r="J147" s="99"/>
      <c r="K147" s="99"/>
      <c r="L147" s="32"/>
    </row>
    <row r="148" spans="1:12" ht="24" customHeight="1" x14ac:dyDescent="0.5">
      <c r="A148" s="31" t="s">
        <v>102</v>
      </c>
      <c r="B148" s="32"/>
      <c r="C148" s="74"/>
      <c r="D148" s="32"/>
      <c r="E148" s="99">
        <v>-1476572922</v>
      </c>
      <c r="F148" s="99"/>
      <c r="G148" s="99">
        <v>-1207247580</v>
      </c>
      <c r="H148" s="102"/>
      <c r="I148" s="99">
        <v>-1476572922</v>
      </c>
      <c r="J148" s="99"/>
      <c r="K148" s="99">
        <v>-1207247580</v>
      </c>
      <c r="L148" s="32"/>
    </row>
    <row r="149" spans="1:12" ht="24" customHeight="1" x14ac:dyDescent="0.5">
      <c r="A149" s="31" t="s">
        <v>85</v>
      </c>
      <c r="B149" s="32"/>
      <c r="C149" s="74"/>
      <c r="D149" s="32"/>
      <c r="E149" s="99">
        <v>-388072387</v>
      </c>
      <c r="F149" s="99"/>
      <c r="G149" s="99">
        <v>-329381337</v>
      </c>
      <c r="H149" s="102"/>
      <c r="I149" s="99">
        <v>-388072387</v>
      </c>
      <c r="J149" s="99"/>
      <c r="K149" s="99">
        <v>-329381337</v>
      </c>
      <c r="L149" s="32"/>
    </row>
    <row r="150" spans="1:12" ht="24" customHeight="1" x14ac:dyDescent="0.5">
      <c r="A150" s="6" t="s">
        <v>26</v>
      </c>
      <c r="B150" s="32"/>
      <c r="C150" s="74"/>
      <c r="D150" s="32"/>
      <c r="E150" s="99">
        <v>-188625840</v>
      </c>
      <c r="F150" s="99"/>
      <c r="G150" s="99">
        <v>-192308814</v>
      </c>
      <c r="H150" s="102"/>
      <c r="I150" s="99">
        <v>-188625840</v>
      </c>
      <c r="J150" s="99"/>
      <c r="K150" s="99">
        <v>-192308814</v>
      </c>
      <c r="L150" s="32"/>
    </row>
    <row r="151" spans="1:12" ht="24" customHeight="1" x14ac:dyDescent="0.5">
      <c r="A151" s="7" t="s">
        <v>27</v>
      </c>
      <c r="B151" s="32"/>
      <c r="C151" s="74"/>
      <c r="D151" s="32"/>
      <c r="E151" s="99">
        <v>-225541986</v>
      </c>
      <c r="F151" s="99"/>
      <c r="G151" s="99">
        <v>-230066852</v>
      </c>
      <c r="H151" s="102"/>
      <c r="I151" s="99">
        <v>-225541986</v>
      </c>
      <c r="J151" s="99"/>
      <c r="K151" s="99">
        <v>-230066852</v>
      </c>
      <c r="L151" s="32"/>
    </row>
    <row r="152" spans="1:12" ht="24" customHeight="1" x14ac:dyDescent="0.5">
      <c r="A152" s="7" t="s">
        <v>58</v>
      </c>
      <c r="B152" s="32"/>
      <c r="C152" s="74"/>
      <c r="D152" s="32"/>
      <c r="E152" s="99">
        <v>-7254000</v>
      </c>
      <c r="F152" s="99"/>
      <c r="G152" s="99">
        <v>-17229809</v>
      </c>
      <c r="H152" s="102"/>
      <c r="I152" s="99">
        <v>-7254000</v>
      </c>
      <c r="J152" s="99"/>
      <c r="K152" s="99">
        <v>-17229809</v>
      </c>
      <c r="L152" s="32"/>
    </row>
    <row r="153" spans="1:12" ht="24" customHeight="1" x14ac:dyDescent="0.5">
      <c r="A153" s="7" t="s">
        <v>148</v>
      </c>
      <c r="B153" s="32"/>
      <c r="C153" s="74"/>
      <c r="D153" s="32"/>
      <c r="E153" s="99">
        <v>1761264118</v>
      </c>
      <c r="F153" s="99"/>
      <c r="G153" s="99">
        <v>2144800993</v>
      </c>
      <c r="H153" s="102"/>
      <c r="I153" s="99">
        <v>1761264118</v>
      </c>
      <c r="J153" s="99"/>
      <c r="K153" s="99">
        <v>2144800993</v>
      </c>
      <c r="L153" s="32"/>
    </row>
    <row r="154" spans="1:12" ht="24" customHeight="1" x14ac:dyDescent="0.5">
      <c r="A154" s="7" t="s">
        <v>149</v>
      </c>
      <c r="B154" s="32"/>
      <c r="C154" s="74"/>
      <c r="D154" s="32"/>
      <c r="E154" s="99">
        <v>-1922607056</v>
      </c>
      <c r="F154" s="99"/>
      <c r="G154" s="99">
        <v>-2380750645</v>
      </c>
      <c r="H154" s="102"/>
      <c r="I154" s="99">
        <v>-1922607056</v>
      </c>
      <c r="J154" s="99"/>
      <c r="K154" s="99">
        <v>-2380750645</v>
      </c>
      <c r="L154" s="32"/>
    </row>
    <row r="155" spans="1:12" ht="24" customHeight="1" x14ac:dyDescent="0.5">
      <c r="A155" s="8" t="s">
        <v>173</v>
      </c>
      <c r="B155" s="32"/>
      <c r="C155" s="74"/>
      <c r="D155" s="32"/>
      <c r="E155" s="94">
        <f>SUM(E142:E154)</f>
        <v>162594309</v>
      </c>
      <c r="F155" s="87"/>
      <c r="G155" s="94">
        <f>SUM(G142:G154)</f>
        <v>73994585</v>
      </c>
      <c r="H155" s="86"/>
      <c r="I155" s="94">
        <f>SUM(I142:I154)</f>
        <v>162594309</v>
      </c>
      <c r="J155" s="87"/>
      <c r="K155" s="94">
        <f>SUM(K142:K154)</f>
        <v>73994585</v>
      </c>
      <c r="L155" s="32"/>
    </row>
    <row r="156" spans="1:12" ht="24" customHeight="1" x14ac:dyDescent="0.5">
      <c r="A156" s="8" t="s">
        <v>103</v>
      </c>
      <c r="B156" s="32"/>
      <c r="C156" s="74"/>
      <c r="D156" s="32"/>
      <c r="E156" s="88"/>
      <c r="F156" s="88"/>
      <c r="G156" s="88"/>
      <c r="H156" s="86"/>
      <c r="I156" s="88"/>
      <c r="J156" s="88"/>
      <c r="K156" s="88"/>
      <c r="L156" s="32"/>
    </row>
    <row r="157" spans="1:12" ht="24" customHeight="1" x14ac:dyDescent="0.5">
      <c r="A157" s="7" t="s">
        <v>104</v>
      </c>
      <c r="B157" s="32"/>
      <c r="C157" s="74"/>
      <c r="D157" s="32"/>
      <c r="E157" s="99">
        <v>-2206566</v>
      </c>
      <c r="F157" s="99"/>
      <c r="G157" s="99">
        <v>-2891845</v>
      </c>
      <c r="H157" s="102"/>
      <c r="I157" s="99">
        <v>-2206566</v>
      </c>
      <c r="J157" s="99"/>
      <c r="K157" s="99">
        <v>-2891845</v>
      </c>
      <c r="L157" s="32"/>
    </row>
    <row r="158" spans="1:12" ht="24" customHeight="1" x14ac:dyDescent="0.5">
      <c r="A158" s="1" t="s">
        <v>164</v>
      </c>
      <c r="B158" s="32"/>
      <c r="C158" s="74"/>
      <c r="D158" s="32"/>
      <c r="E158" s="99">
        <v>-1654037</v>
      </c>
      <c r="F158" s="99"/>
      <c r="G158" s="99">
        <v>-150000</v>
      </c>
      <c r="H158" s="102"/>
      <c r="I158" s="99">
        <v>-1654037</v>
      </c>
      <c r="J158" s="99"/>
      <c r="K158" s="99">
        <v>-150000</v>
      </c>
      <c r="L158" s="32"/>
    </row>
    <row r="159" spans="1:12" ht="24" customHeight="1" x14ac:dyDescent="0.5">
      <c r="A159" s="26" t="s">
        <v>105</v>
      </c>
      <c r="B159" s="32"/>
      <c r="C159" s="74"/>
      <c r="D159" s="32"/>
      <c r="E159" s="99">
        <v>231030</v>
      </c>
      <c r="F159" s="99"/>
      <c r="G159" s="99">
        <v>475385</v>
      </c>
      <c r="H159" s="105"/>
      <c r="I159" s="99">
        <v>231030</v>
      </c>
      <c r="J159" s="99"/>
      <c r="K159" s="99">
        <v>475385</v>
      </c>
      <c r="L159" s="32"/>
    </row>
    <row r="160" spans="1:12" ht="24" customHeight="1" x14ac:dyDescent="0.5">
      <c r="A160" s="26" t="s">
        <v>199</v>
      </c>
      <c r="B160" s="32"/>
      <c r="C160" s="74"/>
      <c r="D160" s="32"/>
      <c r="E160" s="99">
        <v>30884500</v>
      </c>
      <c r="F160" s="99"/>
      <c r="G160" s="99">
        <v>0</v>
      </c>
      <c r="H160" s="105"/>
      <c r="I160" s="99">
        <v>30884500</v>
      </c>
      <c r="J160" s="99"/>
      <c r="K160" s="99">
        <v>0</v>
      </c>
      <c r="L160" s="32"/>
    </row>
    <row r="161" spans="1:12" ht="24" customHeight="1" x14ac:dyDescent="0.5">
      <c r="A161" s="8" t="s">
        <v>195</v>
      </c>
      <c r="B161" s="32"/>
      <c r="C161" s="74"/>
      <c r="D161" s="32"/>
      <c r="E161" s="94">
        <f>SUM(E157:E160)</f>
        <v>27254927</v>
      </c>
      <c r="F161" s="87"/>
      <c r="G161" s="94">
        <f>SUM(G157:G160)</f>
        <v>-2566460</v>
      </c>
      <c r="H161" s="86"/>
      <c r="I161" s="94">
        <f>SUM(I157:I160)</f>
        <v>27254927</v>
      </c>
      <c r="J161" s="87"/>
      <c r="K161" s="94">
        <f>SUM(K157:K160)</f>
        <v>-2566460</v>
      </c>
      <c r="L161" s="32"/>
    </row>
    <row r="162" spans="1:12" ht="24" customHeight="1" x14ac:dyDescent="0.5">
      <c r="A162" s="8" t="s">
        <v>106</v>
      </c>
      <c r="B162" s="32"/>
      <c r="C162" s="74"/>
      <c r="D162" s="32"/>
      <c r="E162" s="95"/>
      <c r="F162" s="87"/>
      <c r="G162" s="95"/>
      <c r="H162" s="86"/>
      <c r="I162" s="95"/>
      <c r="J162" s="87"/>
      <c r="K162" s="95"/>
      <c r="L162" s="32"/>
    </row>
    <row r="163" spans="1:12" ht="24" customHeight="1" x14ac:dyDescent="0.5">
      <c r="A163" s="7" t="s">
        <v>107</v>
      </c>
      <c r="B163" s="32"/>
      <c r="C163" s="74"/>
      <c r="D163" s="32"/>
      <c r="E163" s="99">
        <v>0</v>
      </c>
      <c r="F163" s="99"/>
      <c r="G163" s="99">
        <v>14980</v>
      </c>
      <c r="H163" s="102"/>
      <c r="I163" s="99">
        <v>0</v>
      </c>
      <c r="J163" s="99"/>
      <c r="K163" s="99">
        <v>14980</v>
      </c>
      <c r="L163" s="32"/>
    </row>
    <row r="164" spans="1:12" ht="24" customHeight="1" x14ac:dyDescent="0.5">
      <c r="A164" s="7" t="s">
        <v>150</v>
      </c>
      <c r="B164" s="32"/>
      <c r="C164" s="74"/>
      <c r="D164" s="32"/>
      <c r="E164" s="99">
        <v>-14709240</v>
      </c>
      <c r="F164" s="99"/>
      <c r="G164" s="99">
        <v>-5983019</v>
      </c>
      <c r="H164" s="102"/>
      <c r="I164" s="99">
        <v>-14709240</v>
      </c>
      <c r="J164" s="99"/>
      <c r="K164" s="99">
        <v>-5983019</v>
      </c>
      <c r="L164" s="32"/>
    </row>
    <row r="165" spans="1:12" ht="24" customHeight="1" x14ac:dyDescent="0.5">
      <c r="A165" s="7" t="s">
        <v>108</v>
      </c>
      <c r="B165" s="32"/>
      <c r="C165" s="74"/>
      <c r="D165" s="32"/>
      <c r="E165" s="106">
        <v>-44999449</v>
      </c>
      <c r="F165" s="99"/>
      <c r="G165" s="106">
        <v>-50999928</v>
      </c>
      <c r="H165" s="102"/>
      <c r="I165" s="106">
        <v>-44999449</v>
      </c>
      <c r="J165" s="99"/>
      <c r="K165" s="106">
        <v>-50999928</v>
      </c>
      <c r="L165" s="32"/>
    </row>
    <row r="166" spans="1:12" ht="24" customHeight="1" x14ac:dyDescent="0.5">
      <c r="A166" s="8" t="s">
        <v>90</v>
      </c>
      <c r="B166" s="32"/>
      <c r="C166" s="74"/>
      <c r="D166" s="32"/>
      <c r="E166" s="94">
        <f>SUM(E163:E165)</f>
        <v>-59708689</v>
      </c>
      <c r="F166" s="87"/>
      <c r="G166" s="94">
        <f>SUM(G163:G165)</f>
        <v>-56967967</v>
      </c>
      <c r="H166" s="86"/>
      <c r="I166" s="94">
        <f>SUM(I163:I165)</f>
        <v>-59708689</v>
      </c>
      <c r="J166" s="87"/>
      <c r="K166" s="94">
        <f>SUM(K163:K165)</f>
        <v>-56967967</v>
      </c>
      <c r="L166" s="32"/>
    </row>
    <row r="167" spans="1:12" ht="24" customHeight="1" x14ac:dyDescent="0.5">
      <c r="A167" s="8" t="s">
        <v>162</v>
      </c>
      <c r="B167" s="32"/>
      <c r="C167" s="74"/>
      <c r="D167" s="32"/>
      <c r="E167" s="106">
        <v>-91579</v>
      </c>
      <c r="F167" s="99"/>
      <c r="G167" s="106">
        <v>0</v>
      </c>
      <c r="H167" s="102"/>
      <c r="I167" s="106">
        <v>-91579</v>
      </c>
      <c r="J167" s="99"/>
      <c r="K167" s="106">
        <v>0</v>
      </c>
      <c r="L167" s="32"/>
    </row>
    <row r="168" spans="1:12" ht="24" customHeight="1" x14ac:dyDescent="0.5">
      <c r="A168" s="8" t="s">
        <v>196</v>
      </c>
      <c r="B168" s="31"/>
      <c r="C168" s="74"/>
      <c r="D168" s="31"/>
      <c r="E168" s="88">
        <f>+E161+E155+E166+E167</f>
        <v>130048968</v>
      </c>
      <c r="F168" s="88"/>
      <c r="G168" s="88">
        <f>+G161+G155+G166+G167</f>
        <v>14460158</v>
      </c>
      <c r="H168" s="88"/>
      <c r="I168" s="88">
        <f>+I161+I155+I166+I167</f>
        <v>130048968</v>
      </c>
      <c r="J168" s="88"/>
      <c r="K168" s="88">
        <f>+K161+K155+K166+K167</f>
        <v>14460158</v>
      </c>
      <c r="L168" s="31"/>
    </row>
    <row r="169" spans="1:12" ht="24" customHeight="1" x14ac:dyDescent="0.5">
      <c r="A169" s="7" t="s">
        <v>151</v>
      </c>
      <c r="B169" s="31"/>
      <c r="C169" s="74"/>
      <c r="D169" s="31"/>
      <c r="E169" s="103">
        <v>139646681</v>
      </c>
      <c r="F169" s="103"/>
      <c r="G169" s="103">
        <v>119443830</v>
      </c>
      <c r="H169" s="103"/>
      <c r="I169" s="103">
        <v>139646681</v>
      </c>
      <c r="J169" s="103"/>
      <c r="K169" s="103">
        <v>119443830</v>
      </c>
      <c r="L169" s="31"/>
    </row>
    <row r="170" spans="1:12" ht="24" customHeight="1" thickBot="1" x14ac:dyDescent="0.55000000000000004">
      <c r="A170" s="8" t="s">
        <v>152</v>
      </c>
      <c r="B170" s="31"/>
      <c r="C170" s="74"/>
      <c r="D170" s="31"/>
      <c r="E170" s="96">
        <f>SUM(E168:E169)</f>
        <v>269695649</v>
      </c>
      <c r="F170" s="88"/>
      <c r="G170" s="96">
        <f>SUM(G168:G169)</f>
        <v>133903988</v>
      </c>
      <c r="H170" s="88"/>
      <c r="I170" s="96">
        <f>SUM(I168:I169)</f>
        <v>269695649</v>
      </c>
      <c r="J170" s="88"/>
      <c r="K170" s="96">
        <f>SUM(K168:K169)</f>
        <v>133903988</v>
      </c>
      <c r="L170" s="31"/>
    </row>
    <row r="171" spans="1:12" s="33" customFormat="1" ht="24" customHeight="1" thickTop="1" x14ac:dyDescent="0.5">
      <c r="B171" s="31"/>
      <c r="C171" s="31"/>
      <c r="D171" s="31"/>
      <c r="E171" s="61"/>
      <c r="F171" s="61"/>
      <c r="G171" s="61"/>
      <c r="H171" s="61"/>
      <c r="I171" s="61"/>
      <c r="J171" s="61"/>
      <c r="K171" s="61"/>
      <c r="L171" s="31"/>
    </row>
    <row r="172" spans="1:12" s="1" customFormat="1" ht="24" customHeight="1" x14ac:dyDescent="0.5">
      <c r="A172" s="1" t="s">
        <v>10</v>
      </c>
      <c r="C172" s="110"/>
      <c r="H172" s="7"/>
    </row>
  </sheetData>
  <mergeCells count="46">
    <mergeCell ref="I111:K111"/>
    <mergeCell ref="E112:G112"/>
    <mergeCell ref="I112:K112"/>
    <mergeCell ref="A141:D141"/>
    <mergeCell ref="A134:G134"/>
    <mergeCell ref="A136:G136"/>
    <mergeCell ref="E137:G137"/>
    <mergeCell ref="I137:K137"/>
    <mergeCell ref="E138:G138"/>
    <mergeCell ref="E139:G139"/>
    <mergeCell ref="I139:K139"/>
    <mergeCell ref="I138:K138"/>
    <mergeCell ref="A67:K67"/>
    <mergeCell ref="A106:K106"/>
    <mergeCell ref="A133:K133"/>
    <mergeCell ref="A68:G68"/>
    <mergeCell ref="A70:G70"/>
    <mergeCell ref="E71:G71"/>
    <mergeCell ref="I71:K71"/>
    <mergeCell ref="E72:G72"/>
    <mergeCell ref="I72:K72"/>
    <mergeCell ref="E73:G73"/>
    <mergeCell ref="I73:K73"/>
    <mergeCell ref="A107:G107"/>
    <mergeCell ref="A109:G109"/>
    <mergeCell ref="E110:G110"/>
    <mergeCell ref="I110:K110"/>
    <mergeCell ref="E111:G111"/>
    <mergeCell ref="A1:K1"/>
    <mergeCell ref="A2:G2"/>
    <mergeCell ref="A4:G4"/>
    <mergeCell ref="E5:G5"/>
    <mergeCell ref="I5:K5"/>
    <mergeCell ref="E6:G6"/>
    <mergeCell ref="I6:K6"/>
    <mergeCell ref="E7:G7"/>
    <mergeCell ref="I7:K7"/>
    <mergeCell ref="A40:K40"/>
    <mergeCell ref="E46:G46"/>
    <mergeCell ref="I46:K46"/>
    <mergeCell ref="A41:G41"/>
    <mergeCell ref="A43:G43"/>
    <mergeCell ref="E44:G44"/>
    <mergeCell ref="I44:K44"/>
    <mergeCell ref="E45:G45"/>
    <mergeCell ref="I45:K45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4" manualBreakCount="4">
    <brk id="39" max="16383" man="1"/>
    <brk id="66" max="16383" man="1"/>
    <brk id="105" max="11" man="1"/>
    <brk id="132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8"/>
  <sheetViews>
    <sheetView showGridLines="0" view="pageBreakPreview" topLeftCell="A8" zoomScale="60" zoomScaleNormal="70" workbookViewId="0">
      <selection activeCell="X15" sqref="X15"/>
    </sheetView>
  </sheetViews>
  <sheetFormatPr defaultRowHeight="24" customHeight="1" x14ac:dyDescent="0.5"/>
  <cols>
    <col min="1" max="1" width="52.28515625" style="40" customWidth="1"/>
    <col min="2" max="2" width="1" style="41" customWidth="1"/>
    <col min="3" max="3" width="16.28515625" style="42" customWidth="1"/>
    <col min="4" max="4" width="1.42578125" style="41" customWidth="1"/>
    <col min="5" max="5" width="16.28515625" style="42" customWidth="1"/>
    <col min="6" max="6" width="1.42578125" style="41" customWidth="1"/>
    <col min="7" max="7" width="16.28515625" style="42" customWidth="1"/>
    <col min="8" max="8" width="1.42578125" style="41" customWidth="1"/>
    <col min="9" max="9" width="16.28515625" style="42" customWidth="1"/>
    <col min="10" max="10" width="1.42578125" style="41" customWidth="1"/>
    <col min="11" max="11" width="17.42578125" style="42" customWidth="1"/>
    <col min="12" max="12" width="1.42578125" style="42" customWidth="1"/>
    <col min="13" max="13" width="19.140625" style="42" customWidth="1"/>
    <col min="14" max="14" width="1.7109375" style="42" customWidth="1"/>
    <col min="15" max="15" width="19.140625" style="42" customWidth="1"/>
    <col min="16" max="16" width="1.42578125" style="42" customWidth="1"/>
    <col min="17" max="17" width="16.140625" style="42" customWidth="1"/>
    <col min="18" max="18" width="1.42578125" style="41" customWidth="1"/>
    <col min="19" max="19" width="18.42578125" style="42" customWidth="1"/>
    <col min="20" max="20" width="9.140625" style="42" customWidth="1"/>
    <col min="21" max="16384" width="9.140625" style="42"/>
  </cols>
  <sheetData>
    <row r="1" spans="1:19" ht="24" customHeight="1" x14ac:dyDescent="0.5">
      <c r="A1" s="129" t="s">
        <v>159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</row>
    <row r="2" spans="1:19" ht="24" customHeight="1" x14ac:dyDescent="0.5">
      <c r="A2" s="117" t="s">
        <v>43</v>
      </c>
      <c r="B2" s="117"/>
      <c r="C2" s="117"/>
      <c r="D2" s="117"/>
      <c r="E2" s="117"/>
      <c r="F2" s="43"/>
      <c r="G2" s="107"/>
      <c r="H2" s="43"/>
      <c r="I2" s="107"/>
      <c r="J2" s="43"/>
      <c r="K2" s="107"/>
      <c r="L2" s="107"/>
      <c r="M2" s="107"/>
      <c r="N2" s="107"/>
      <c r="O2" s="107"/>
      <c r="P2" s="107"/>
      <c r="Q2" s="107"/>
      <c r="R2" s="43"/>
      <c r="S2" s="67"/>
    </row>
    <row r="3" spans="1:19" ht="24" customHeight="1" x14ac:dyDescent="0.5">
      <c r="A3" s="44" t="s">
        <v>77</v>
      </c>
      <c r="B3" s="45"/>
      <c r="C3" s="44"/>
      <c r="D3" s="45"/>
      <c r="E3" s="44"/>
      <c r="F3" s="45"/>
      <c r="G3" s="44"/>
      <c r="H3" s="45"/>
      <c r="I3" s="44"/>
      <c r="J3" s="45"/>
      <c r="K3" s="44"/>
      <c r="L3" s="44"/>
      <c r="M3" s="44"/>
      <c r="N3" s="44"/>
      <c r="O3" s="44"/>
      <c r="P3" s="44"/>
      <c r="R3" s="45"/>
    </row>
    <row r="4" spans="1:19" ht="24" customHeight="1" x14ac:dyDescent="0.5">
      <c r="A4" s="120" t="s">
        <v>185</v>
      </c>
      <c r="B4" s="120"/>
      <c r="C4" s="120"/>
      <c r="D4" s="120"/>
      <c r="E4" s="120"/>
      <c r="F4" s="120"/>
      <c r="G4" s="120"/>
      <c r="H4" s="45"/>
      <c r="I4" s="44"/>
      <c r="J4" s="45"/>
      <c r="K4" s="44"/>
      <c r="L4" s="44"/>
      <c r="M4" s="44"/>
      <c r="N4" s="44"/>
      <c r="O4" s="44"/>
      <c r="P4" s="44"/>
      <c r="Q4" s="44"/>
      <c r="R4" s="45"/>
      <c r="S4" s="44"/>
    </row>
    <row r="5" spans="1:19" ht="24" customHeight="1" x14ac:dyDescent="0.5">
      <c r="A5" s="46"/>
      <c r="B5" s="46"/>
      <c r="C5" s="46"/>
      <c r="D5" s="46"/>
      <c r="E5" s="46"/>
      <c r="F5" s="45"/>
      <c r="G5" s="44"/>
      <c r="H5" s="45"/>
      <c r="I5" s="44"/>
      <c r="J5" s="45"/>
      <c r="K5" s="44"/>
      <c r="L5" s="44"/>
      <c r="M5" s="44"/>
      <c r="N5" s="44"/>
      <c r="O5" s="44"/>
      <c r="P5" s="44"/>
      <c r="Q5" s="113"/>
      <c r="R5" s="45"/>
      <c r="S5" s="113" t="s">
        <v>3</v>
      </c>
    </row>
    <row r="6" spans="1:19" ht="24" customHeight="1" x14ac:dyDescent="0.5">
      <c r="A6" s="46"/>
      <c r="B6" s="43"/>
      <c r="C6" s="132" t="s">
        <v>32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</row>
    <row r="7" spans="1:19" ht="24" customHeight="1" x14ac:dyDescent="0.5">
      <c r="A7" s="46"/>
      <c r="B7" s="46"/>
      <c r="C7" s="46"/>
      <c r="D7" s="46"/>
      <c r="E7" s="46"/>
      <c r="F7" s="45"/>
      <c r="G7" s="44"/>
      <c r="H7" s="45"/>
      <c r="I7" s="44"/>
      <c r="J7" s="45"/>
      <c r="K7" s="44"/>
      <c r="L7" s="41"/>
      <c r="M7" s="131" t="s">
        <v>38</v>
      </c>
      <c r="N7" s="131"/>
      <c r="O7" s="131"/>
      <c r="P7" s="131"/>
      <c r="Q7" s="131"/>
      <c r="R7" s="45"/>
      <c r="S7" s="113"/>
    </row>
    <row r="8" spans="1:19" ht="24" customHeight="1" x14ac:dyDescent="0.5">
      <c r="A8" s="47"/>
      <c r="B8" s="115"/>
      <c r="C8" s="47"/>
      <c r="D8" s="115"/>
      <c r="E8" s="47"/>
      <c r="F8" s="115"/>
      <c r="G8" s="47"/>
      <c r="H8" s="115"/>
      <c r="I8" s="47"/>
      <c r="J8" s="115"/>
      <c r="K8" s="47"/>
      <c r="L8" s="115"/>
      <c r="M8" s="115" t="s">
        <v>117</v>
      </c>
      <c r="N8" s="115"/>
      <c r="O8" s="115" t="s">
        <v>127</v>
      </c>
      <c r="P8" s="115"/>
      <c r="Q8" s="47"/>
      <c r="R8" s="115"/>
    </row>
    <row r="9" spans="1:19" ht="24" customHeight="1" x14ac:dyDescent="0.5">
      <c r="C9" s="47" t="s">
        <v>33</v>
      </c>
      <c r="G9" s="131" t="s">
        <v>19</v>
      </c>
      <c r="H9" s="131"/>
      <c r="I9" s="131"/>
      <c r="J9" s="131"/>
      <c r="K9" s="131"/>
      <c r="L9" s="47"/>
      <c r="M9" s="47" t="s">
        <v>118</v>
      </c>
      <c r="N9" s="47"/>
      <c r="O9" s="47" t="s">
        <v>126</v>
      </c>
      <c r="P9" s="47"/>
      <c r="Q9" s="47" t="s">
        <v>40</v>
      </c>
    </row>
    <row r="10" spans="1:19" s="47" customFormat="1" ht="24" customHeight="1" x14ac:dyDescent="0.5">
      <c r="A10" s="40"/>
      <c r="B10" s="115"/>
      <c r="C10" s="47" t="s">
        <v>66</v>
      </c>
      <c r="D10" s="115"/>
      <c r="F10" s="115"/>
      <c r="G10" s="131" t="s">
        <v>35</v>
      </c>
      <c r="H10" s="131"/>
      <c r="I10" s="131"/>
      <c r="J10" s="41"/>
      <c r="K10" s="115"/>
      <c r="M10" s="47" t="s">
        <v>119</v>
      </c>
      <c r="O10" s="47" t="s">
        <v>45</v>
      </c>
      <c r="Q10" s="47" t="s">
        <v>41</v>
      </c>
      <c r="R10" s="115"/>
    </row>
    <row r="11" spans="1:19" s="47" customFormat="1" ht="24" customHeight="1" x14ac:dyDescent="0.5">
      <c r="A11" s="40"/>
      <c r="B11" s="115"/>
      <c r="C11" s="114" t="s">
        <v>34</v>
      </c>
      <c r="D11" s="115"/>
      <c r="E11" s="114" t="s">
        <v>18</v>
      </c>
      <c r="F11" s="115"/>
      <c r="G11" s="114" t="s">
        <v>72</v>
      </c>
      <c r="H11" s="115"/>
      <c r="I11" s="114" t="s">
        <v>36</v>
      </c>
      <c r="J11" s="115"/>
      <c r="K11" s="114" t="s">
        <v>37</v>
      </c>
      <c r="L11" s="115"/>
      <c r="M11" s="114" t="s">
        <v>120</v>
      </c>
      <c r="N11" s="115"/>
      <c r="O11" s="114" t="s">
        <v>160</v>
      </c>
      <c r="P11" s="115"/>
      <c r="Q11" s="114" t="s">
        <v>42</v>
      </c>
      <c r="R11" s="115"/>
      <c r="S11" s="114" t="s">
        <v>69</v>
      </c>
    </row>
    <row r="12" spans="1:19" ht="24" customHeight="1" x14ac:dyDescent="0.5">
      <c r="A12" s="48" t="s">
        <v>129</v>
      </c>
      <c r="C12" s="22">
        <v>340000000</v>
      </c>
      <c r="D12" s="22"/>
      <c r="E12" s="22">
        <v>647260093</v>
      </c>
      <c r="F12" s="22"/>
      <c r="G12" s="22">
        <v>34000000</v>
      </c>
      <c r="H12" s="22"/>
      <c r="I12" s="22">
        <v>20000000</v>
      </c>
      <c r="J12" s="22"/>
      <c r="K12" s="22">
        <v>1084314951</v>
      </c>
      <c r="L12" s="22"/>
      <c r="M12" s="22">
        <v>-2602653</v>
      </c>
      <c r="N12" s="22"/>
      <c r="O12" s="22">
        <v>-15797649</v>
      </c>
      <c r="P12" s="22"/>
      <c r="Q12" s="22">
        <f>SUM(L12:O12)</f>
        <v>-18400302</v>
      </c>
      <c r="R12" s="22"/>
      <c r="S12" s="22">
        <f>SUM(C12:K12,Q12)</f>
        <v>2107174742</v>
      </c>
    </row>
    <row r="13" spans="1:19" ht="24" customHeight="1" x14ac:dyDescent="0.5">
      <c r="A13" s="40" t="s">
        <v>188</v>
      </c>
      <c r="C13" s="22">
        <v>10000000</v>
      </c>
      <c r="D13" s="22"/>
      <c r="E13" s="22">
        <v>14980</v>
      </c>
      <c r="F13" s="22"/>
      <c r="G13" s="22">
        <v>0</v>
      </c>
      <c r="H13" s="22"/>
      <c r="I13" s="22">
        <v>0</v>
      </c>
      <c r="J13" s="22"/>
      <c r="K13" s="22">
        <v>0</v>
      </c>
      <c r="L13" s="22"/>
      <c r="M13" s="22">
        <v>0</v>
      </c>
      <c r="N13" s="22"/>
      <c r="O13" s="22">
        <v>0</v>
      </c>
      <c r="P13" s="22"/>
      <c r="Q13" s="22">
        <f>SUM(L13:O13)</f>
        <v>0</v>
      </c>
      <c r="R13" s="22"/>
      <c r="S13" s="22">
        <f>SUM(C13:K13,Q13)</f>
        <v>10014980</v>
      </c>
    </row>
    <row r="14" spans="1:19" ht="24" customHeight="1" x14ac:dyDescent="0.5">
      <c r="A14" s="40" t="s">
        <v>167</v>
      </c>
      <c r="C14" s="22">
        <v>0</v>
      </c>
      <c r="D14" s="22"/>
      <c r="E14" s="22">
        <v>0</v>
      </c>
      <c r="F14" s="22"/>
      <c r="G14" s="22">
        <v>0</v>
      </c>
      <c r="H14" s="22"/>
      <c r="I14" s="22">
        <v>0</v>
      </c>
      <c r="J14" s="22"/>
      <c r="K14" s="22">
        <v>-60999928</v>
      </c>
      <c r="L14" s="22"/>
      <c r="M14" s="22">
        <v>0</v>
      </c>
      <c r="N14" s="22"/>
      <c r="O14" s="22">
        <v>0</v>
      </c>
      <c r="P14" s="22"/>
      <c r="Q14" s="22">
        <f>SUM(L14:O14)</f>
        <v>0</v>
      </c>
      <c r="R14" s="22"/>
      <c r="S14" s="22">
        <f>SUM(C14:K14,Q14)</f>
        <v>-60999928</v>
      </c>
    </row>
    <row r="15" spans="1:19" ht="24" customHeight="1" x14ac:dyDescent="0.5">
      <c r="A15" s="40" t="s">
        <v>165</v>
      </c>
      <c r="C15" s="22">
        <v>0</v>
      </c>
      <c r="D15" s="22"/>
      <c r="E15" s="22">
        <v>0</v>
      </c>
      <c r="F15" s="22"/>
      <c r="G15" s="22">
        <v>0</v>
      </c>
      <c r="H15" s="22"/>
      <c r="I15" s="22">
        <v>0</v>
      </c>
      <c r="J15" s="22"/>
      <c r="K15" s="22">
        <v>12323609</v>
      </c>
      <c r="L15" s="22"/>
      <c r="M15" s="22">
        <v>0</v>
      </c>
      <c r="N15" s="22"/>
      <c r="O15" s="22">
        <v>0</v>
      </c>
      <c r="P15" s="22"/>
      <c r="Q15" s="22">
        <f>SUM(L15:O15)</f>
        <v>0</v>
      </c>
      <c r="R15" s="22"/>
      <c r="S15" s="22">
        <f>SUM(C15:K15,Q15)</f>
        <v>12323609</v>
      </c>
    </row>
    <row r="16" spans="1:19" ht="24" customHeight="1" x14ac:dyDescent="0.5">
      <c r="A16" s="42" t="s">
        <v>153</v>
      </c>
      <c r="C16" s="22">
        <v>0</v>
      </c>
      <c r="D16" s="22"/>
      <c r="E16" s="22">
        <v>0</v>
      </c>
      <c r="F16" s="22"/>
      <c r="G16" s="22">
        <v>0</v>
      </c>
      <c r="H16" s="22"/>
      <c r="I16" s="22">
        <v>0</v>
      </c>
      <c r="J16" s="22"/>
      <c r="K16" s="22">
        <v>0</v>
      </c>
      <c r="L16" s="22"/>
      <c r="M16" s="22">
        <v>-2295145</v>
      </c>
      <c r="N16" s="22"/>
      <c r="O16" s="22">
        <v>34229208</v>
      </c>
      <c r="P16" s="22"/>
      <c r="Q16" s="22">
        <f>SUM(L16:O16)</f>
        <v>31934063</v>
      </c>
      <c r="R16" s="22"/>
      <c r="S16" s="22">
        <f>SUM(C16:K16,Q16)</f>
        <v>31934063</v>
      </c>
    </row>
    <row r="17" spans="1:19" ht="24" customHeight="1" thickBot="1" x14ac:dyDescent="0.55000000000000004">
      <c r="A17" s="48" t="s">
        <v>180</v>
      </c>
      <c r="C17" s="83">
        <f>SUM(C12:C16)</f>
        <v>350000000</v>
      </c>
      <c r="D17" s="22"/>
      <c r="E17" s="83">
        <f>SUM(E12:E16)</f>
        <v>647275073</v>
      </c>
      <c r="F17" s="22"/>
      <c r="G17" s="83">
        <f>SUM(G12:G16)</f>
        <v>34000000</v>
      </c>
      <c r="H17" s="22"/>
      <c r="I17" s="83">
        <f>SUM(I12:I16)</f>
        <v>20000000</v>
      </c>
      <c r="J17" s="22"/>
      <c r="K17" s="83">
        <f>SUM(K12:K16)</f>
        <v>1035638632</v>
      </c>
      <c r="L17" s="22"/>
      <c r="M17" s="83">
        <f>SUM(M12:M16)</f>
        <v>-4897798</v>
      </c>
      <c r="N17" s="22"/>
      <c r="O17" s="83">
        <f>SUM(O12:O16)</f>
        <v>18431559</v>
      </c>
      <c r="P17" s="22"/>
      <c r="Q17" s="83">
        <f>SUM(Q12:Q16)</f>
        <v>13533761</v>
      </c>
      <c r="R17" s="22"/>
      <c r="S17" s="83">
        <f>SUM(S12:S16)</f>
        <v>2100447466</v>
      </c>
    </row>
    <row r="18" spans="1:19" ht="24" customHeight="1" thickTop="1" x14ac:dyDescent="0.5"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ht="24" customHeight="1" x14ac:dyDescent="0.5">
      <c r="A19" s="48" t="s">
        <v>135</v>
      </c>
      <c r="C19" s="22">
        <v>350000000</v>
      </c>
      <c r="D19" s="22"/>
      <c r="E19" s="22">
        <v>647275073</v>
      </c>
      <c r="F19" s="22"/>
      <c r="G19" s="22">
        <v>35000000</v>
      </c>
      <c r="H19" s="22"/>
      <c r="I19" s="22">
        <v>20000000</v>
      </c>
      <c r="J19" s="22"/>
      <c r="K19" s="22">
        <v>1047820233</v>
      </c>
      <c r="L19" s="22"/>
      <c r="M19" s="22">
        <v>-5349436</v>
      </c>
      <c r="N19" s="22"/>
      <c r="O19" s="22">
        <v>-28259002</v>
      </c>
      <c r="P19" s="22"/>
      <c r="Q19" s="22">
        <f>SUM(L19:O19)</f>
        <v>-33608438</v>
      </c>
      <c r="R19" s="22"/>
      <c r="S19" s="22">
        <f>SUM(C19:K19,Q19)</f>
        <v>2066486868</v>
      </c>
    </row>
    <row r="20" spans="1:19" ht="24" customHeight="1" x14ac:dyDescent="0.5">
      <c r="A20" s="40" t="s">
        <v>178</v>
      </c>
      <c r="D20" s="42"/>
      <c r="F20" s="42"/>
      <c r="H20" s="42"/>
      <c r="J20" s="42"/>
      <c r="R20" s="42"/>
    </row>
    <row r="21" spans="1:19" ht="24" customHeight="1" x14ac:dyDescent="0.5">
      <c r="A21" s="40" t="s">
        <v>179</v>
      </c>
      <c r="C21" s="22">
        <v>0</v>
      </c>
      <c r="D21" s="22"/>
      <c r="E21" s="22">
        <v>0</v>
      </c>
      <c r="F21" s="22"/>
      <c r="G21" s="22">
        <v>0</v>
      </c>
      <c r="H21" s="22"/>
      <c r="I21" s="22">
        <v>0</v>
      </c>
      <c r="J21" s="22"/>
      <c r="K21" s="22">
        <v>-20430043</v>
      </c>
      <c r="L21" s="22"/>
      <c r="M21" s="22">
        <v>0</v>
      </c>
      <c r="N21" s="22"/>
      <c r="O21" s="22">
        <v>104105085</v>
      </c>
      <c r="P21" s="22"/>
      <c r="Q21" s="22">
        <f>SUM(L21:O21)</f>
        <v>104105085</v>
      </c>
      <c r="R21" s="22"/>
      <c r="S21" s="22">
        <f>SUM(C21:K21,Q21)</f>
        <v>83675042</v>
      </c>
    </row>
    <row r="22" spans="1:19" ht="24" customHeight="1" x14ac:dyDescent="0.5">
      <c r="A22" s="48" t="s">
        <v>176</v>
      </c>
      <c r="C22" s="101">
        <f>SUM(C19:C21)</f>
        <v>350000000</v>
      </c>
      <c r="D22" s="22"/>
      <c r="E22" s="101">
        <f>SUM(E19:E21)</f>
        <v>647275073</v>
      </c>
      <c r="F22" s="22"/>
      <c r="G22" s="101">
        <f>SUM(G19:G21)</f>
        <v>35000000</v>
      </c>
      <c r="H22" s="22"/>
      <c r="I22" s="101">
        <f>SUM(I19:I21)</f>
        <v>20000000</v>
      </c>
      <c r="J22" s="22"/>
      <c r="K22" s="101">
        <f>SUM(K19:K21)</f>
        <v>1027390190</v>
      </c>
      <c r="L22" s="22"/>
      <c r="M22" s="101">
        <f>SUM(M19:M21)</f>
        <v>-5349436</v>
      </c>
      <c r="N22" s="22"/>
      <c r="O22" s="101">
        <f>SUM(O19:O21)</f>
        <v>75846083</v>
      </c>
      <c r="P22" s="22"/>
      <c r="Q22" s="101">
        <f>SUM(M22:O22)</f>
        <v>70496647</v>
      </c>
      <c r="R22" s="22"/>
      <c r="S22" s="101">
        <f>SUM(C22:K22,Q22)</f>
        <v>2150161910</v>
      </c>
    </row>
    <row r="23" spans="1:19" ht="24" customHeight="1" x14ac:dyDescent="0.5">
      <c r="A23" s="42" t="s">
        <v>167</v>
      </c>
      <c r="C23" s="22">
        <v>0</v>
      </c>
      <c r="D23" s="22"/>
      <c r="E23" s="22">
        <v>0</v>
      </c>
      <c r="F23" s="22"/>
      <c r="G23" s="22">
        <v>0</v>
      </c>
      <c r="H23" s="22"/>
      <c r="I23" s="22">
        <v>0</v>
      </c>
      <c r="J23" s="22"/>
      <c r="K23" s="22">
        <v>-44999449</v>
      </c>
      <c r="L23" s="22"/>
      <c r="M23" s="22">
        <v>0</v>
      </c>
      <c r="N23" s="22"/>
      <c r="O23" s="22">
        <v>0</v>
      </c>
      <c r="P23" s="22"/>
      <c r="Q23" s="22">
        <f>SUM(M23:O23)</f>
        <v>0</v>
      </c>
      <c r="R23" s="22"/>
      <c r="S23" s="22">
        <f>SUM(C23:K23,Q23)</f>
        <v>-44999449</v>
      </c>
    </row>
    <row r="24" spans="1:19" ht="24" customHeight="1" x14ac:dyDescent="0.5">
      <c r="A24" s="40" t="s">
        <v>165</v>
      </c>
      <c r="C24" s="22">
        <v>0</v>
      </c>
      <c r="D24" s="22"/>
      <c r="E24" s="22">
        <v>0</v>
      </c>
      <c r="F24" s="22"/>
      <c r="G24" s="22">
        <v>0</v>
      </c>
      <c r="H24" s="22"/>
      <c r="I24" s="22">
        <v>0</v>
      </c>
      <c r="J24" s="22"/>
      <c r="K24" s="22">
        <f>'PL&amp;CF'!E100</f>
        <v>33009521</v>
      </c>
      <c r="L24" s="22"/>
      <c r="M24" s="22">
        <v>0</v>
      </c>
      <c r="N24" s="22"/>
      <c r="O24" s="22">
        <v>0</v>
      </c>
      <c r="P24" s="22"/>
      <c r="Q24" s="22">
        <f>SUM(M24:O24)</f>
        <v>0</v>
      </c>
      <c r="R24" s="22"/>
      <c r="S24" s="22">
        <f>SUM(C24:K24,Q24)</f>
        <v>33009521</v>
      </c>
    </row>
    <row r="25" spans="1:19" ht="24" customHeight="1" x14ac:dyDescent="0.5">
      <c r="A25" s="40" t="s">
        <v>153</v>
      </c>
      <c r="C25" s="22">
        <v>0</v>
      </c>
      <c r="D25" s="22"/>
      <c r="E25" s="22">
        <v>0</v>
      </c>
      <c r="F25" s="22"/>
      <c r="G25" s="22">
        <v>0</v>
      </c>
      <c r="H25" s="22"/>
      <c r="I25" s="22">
        <v>0</v>
      </c>
      <c r="J25" s="22"/>
      <c r="K25" s="22">
        <v>0</v>
      </c>
      <c r="L25" s="22"/>
      <c r="M25" s="22">
        <v>256378</v>
      </c>
      <c r="N25" s="22"/>
      <c r="O25" s="22">
        <v>-85663609</v>
      </c>
      <c r="P25" s="22"/>
      <c r="Q25" s="53">
        <f>SUM(M25:O25)</f>
        <v>-85407231</v>
      </c>
      <c r="R25" s="22"/>
      <c r="S25" s="22">
        <f>SUM(C25:K25,Q25)</f>
        <v>-85407231</v>
      </c>
    </row>
    <row r="26" spans="1:19" ht="24" customHeight="1" thickBot="1" x14ac:dyDescent="0.55000000000000004">
      <c r="A26" s="48" t="s">
        <v>181</v>
      </c>
      <c r="C26" s="83">
        <f>SUM(C22:C25)</f>
        <v>350000000</v>
      </c>
      <c r="D26" s="22"/>
      <c r="E26" s="83">
        <f>SUM(E22:E25)</f>
        <v>647275073</v>
      </c>
      <c r="F26" s="22"/>
      <c r="G26" s="83">
        <f>SUM(G22:G25)</f>
        <v>35000000</v>
      </c>
      <c r="H26" s="22"/>
      <c r="I26" s="83">
        <f>SUM(I22:I25)</f>
        <v>20000000</v>
      </c>
      <c r="J26" s="22"/>
      <c r="K26" s="83">
        <f>SUM(K22:K25)</f>
        <v>1015400262</v>
      </c>
      <c r="L26" s="22"/>
      <c r="M26" s="83">
        <f>SUM(M22:M25)</f>
        <v>-5093058</v>
      </c>
      <c r="N26" s="22"/>
      <c r="O26" s="83">
        <f>SUM(O22:O25)</f>
        <v>-9817526</v>
      </c>
      <c r="P26" s="22"/>
      <c r="Q26" s="83">
        <f>SUM(Q22:Q25)</f>
        <v>-14910584</v>
      </c>
      <c r="R26" s="22"/>
      <c r="S26" s="83">
        <f>SUM(S22:S25)</f>
        <v>2052764751</v>
      </c>
    </row>
    <row r="27" spans="1:19" ht="24" customHeight="1" thickTop="1" x14ac:dyDescent="0.5">
      <c r="A27" s="48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ht="24" customHeight="1" x14ac:dyDescent="0.5">
      <c r="A28" s="1" t="s">
        <v>10</v>
      </c>
    </row>
  </sheetData>
  <mergeCells count="7">
    <mergeCell ref="A1:S1"/>
    <mergeCell ref="A2:E2"/>
    <mergeCell ref="G9:K9"/>
    <mergeCell ref="G10:I10"/>
    <mergeCell ref="C6:S6"/>
    <mergeCell ref="A4:G4"/>
    <mergeCell ref="M7:Q7"/>
  </mergeCells>
  <phoneticPr fontId="2" type="noConversion"/>
  <printOptions horizontalCentered="1"/>
  <pageMargins left="0.3" right="0.3" top="0.90551181102362199" bottom="0.196850393700787" header="0.511811023622047" footer="0.511811023622047"/>
  <pageSetup paperSize="9" scale="68" orientation="landscape" r:id="rId1"/>
  <headerFooter alignWithMargins="0"/>
  <ignoredErrors>
    <ignoredError sqref="Q15:Q16 Q12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6"/>
  <sheetViews>
    <sheetView showGridLines="0" tabSelected="1" view="pageBreakPreview" topLeftCell="E16" zoomScale="85" zoomScaleNormal="85" zoomScaleSheetLayoutView="85" workbookViewId="0">
      <selection activeCell="Q21" sqref="Q21"/>
    </sheetView>
  </sheetViews>
  <sheetFormatPr defaultRowHeight="24" customHeight="1" x14ac:dyDescent="0.5"/>
  <cols>
    <col min="1" max="1" width="41.5703125" style="40" customWidth="1"/>
    <col min="2" max="2" width="1.5703125" style="40" customWidth="1"/>
    <col min="3" max="3" width="5.85546875" style="40" customWidth="1"/>
    <col min="4" max="4" width="8.7109375" style="41" customWidth="1"/>
    <col min="5" max="5" width="17.85546875" style="42" customWidth="1"/>
    <col min="6" max="6" width="1.5703125" style="41" customWidth="1"/>
    <col min="7" max="7" width="17.85546875" style="42" customWidth="1"/>
    <col min="8" max="8" width="1.5703125" style="41" customWidth="1"/>
    <col min="9" max="9" width="17.85546875" style="42" customWidth="1"/>
    <col min="10" max="10" width="1.5703125" style="41" customWidth="1"/>
    <col min="11" max="11" width="17.85546875" style="42" customWidth="1"/>
    <col min="12" max="12" width="1.5703125" style="41" customWidth="1"/>
    <col min="13" max="13" width="17.85546875" style="42" customWidth="1"/>
    <col min="14" max="14" width="1.5703125" style="41" customWidth="1"/>
    <col min="15" max="15" width="26.7109375" style="42" customWidth="1"/>
    <col min="16" max="16" width="1.7109375" style="41" customWidth="1"/>
    <col min="17" max="17" width="17.85546875" style="42" customWidth="1"/>
    <col min="18" max="16384" width="9.140625" style="42"/>
  </cols>
  <sheetData>
    <row r="1" spans="1:17" ht="24" customHeight="1" x14ac:dyDescent="0.5">
      <c r="A1" s="129" t="s">
        <v>159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17" ht="24" customHeight="1" x14ac:dyDescent="0.5">
      <c r="A2" s="117" t="s">
        <v>43</v>
      </c>
      <c r="B2" s="117"/>
      <c r="C2" s="117"/>
      <c r="D2" s="117"/>
      <c r="E2" s="117"/>
      <c r="F2" s="117"/>
      <c r="G2" s="117"/>
      <c r="H2" s="43"/>
      <c r="I2" s="107"/>
      <c r="J2" s="43"/>
      <c r="K2" s="107"/>
      <c r="L2" s="43"/>
      <c r="M2" s="107"/>
      <c r="N2" s="107"/>
      <c r="O2" s="107"/>
      <c r="P2" s="43"/>
      <c r="Q2" s="67"/>
    </row>
    <row r="3" spans="1:17" ht="24" customHeight="1" x14ac:dyDescent="0.5">
      <c r="A3" s="44" t="s">
        <v>163</v>
      </c>
      <c r="B3" s="44"/>
      <c r="C3" s="44"/>
      <c r="D3" s="45"/>
      <c r="E3" s="44"/>
      <c r="F3" s="45"/>
      <c r="G3" s="44"/>
      <c r="H3" s="45"/>
      <c r="I3" s="44"/>
      <c r="J3" s="45"/>
      <c r="K3" s="44"/>
      <c r="L3" s="45"/>
      <c r="M3" s="44"/>
      <c r="N3" s="45"/>
      <c r="O3" s="44"/>
      <c r="P3" s="45"/>
    </row>
    <row r="4" spans="1:17" ht="24" customHeight="1" x14ac:dyDescent="0.5">
      <c r="A4" s="120" t="s">
        <v>185</v>
      </c>
      <c r="B4" s="120"/>
      <c r="C4" s="120"/>
      <c r="D4" s="120"/>
      <c r="E4" s="120"/>
      <c r="F4" s="120"/>
      <c r="G4" s="120"/>
      <c r="H4" s="45"/>
      <c r="I4" s="44"/>
      <c r="J4" s="45"/>
      <c r="K4" s="44"/>
      <c r="L4" s="45"/>
      <c r="M4" s="44"/>
      <c r="N4" s="44"/>
      <c r="O4" s="44"/>
      <c r="P4" s="45"/>
      <c r="Q4" s="44"/>
    </row>
    <row r="5" spans="1:17" ht="24" customHeight="1" x14ac:dyDescent="0.5">
      <c r="A5" s="46"/>
      <c r="B5" s="46"/>
      <c r="C5" s="46"/>
      <c r="D5" s="46"/>
      <c r="E5" s="46"/>
      <c r="F5" s="46"/>
      <c r="G5" s="46"/>
      <c r="H5" s="45"/>
      <c r="I5" s="44"/>
      <c r="J5" s="45"/>
      <c r="K5" s="44"/>
      <c r="L5" s="45"/>
      <c r="M5" s="44"/>
      <c r="N5" s="46"/>
      <c r="O5" s="44"/>
      <c r="P5" s="45"/>
      <c r="Q5" s="113" t="s">
        <v>3</v>
      </c>
    </row>
    <row r="6" spans="1:17" ht="24" customHeight="1" x14ac:dyDescent="0.5">
      <c r="A6" s="46"/>
      <c r="B6" s="46"/>
      <c r="C6" s="43"/>
      <c r="D6" s="43"/>
      <c r="E6" s="132" t="s">
        <v>1</v>
      </c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7" ht="24" customHeight="1" x14ac:dyDescent="0.5">
      <c r="A7" s="47"/>
      <c r="B7" s="47"/>
      <c r="C7" s="47"/>
      <c r="D7" s="115"/>
      <c r="E7" s="47"/>
      <c r="F7" s="115"/>
      <c r="G7" s="47"/>
      <c r="H7" s="115"/>
      <c r="I7" s="47"/>
      <c r="J7" s="115"/>
      <c r="K7" s="47"/>
      <c r="L7" s="115"/>
      <c r="M7" s="47"/>
      <c r="N7" s="115"/>
      <c r="O7" s="133" t="s">
        <v>65</v>
      </c>
      <c r="P7" s="133"/>
    </row>
    <row r="8" spans="1:17" ht="24" customHeight="1" x14ac:dyDescent="0.5">
      <c r="E8" s="47" t="s">
        <v>33</v>
      </c>
      <c r="I8" s="131" t="s">
        <v>19</v>
      </c>
      <c r="J8" s="131"/>
      <c r="K8" s="131"/>
      <c r="L8" s="131"/>
      <c r="M8" s="131"/>
      <c r="O8" s="47" t="s">
        <v>128</v>
      </c>
    </row>
    <row r="9" spans="1:17" s="47" customFormat="1" ht="24" customHeight="1" x14ac:dyDescent="0.5">
      <c r="A9" s="40"/>
      <c r="B9" s="40"/>
      <c r="D9" s="115"/>
      <c r="E9" s="47" t="s">
        <v>66</v>
      </c>
      <c r="F9" s="115"/>
      <c r="H9" s="115"/>
      <c r="I9" s="131" t="s">
        <v>35</v>
      </c>
      <c r="J9" s="131"/>
      <c r="K9" s="131"/>
      <c r="L9" s="41"/>
      <c r="M9" s="115"/>
      <c r="N9" s="115"/>
      <c r="O9" s="47" t="s">
        <v>161</v>
      </c>
      <c r="P9" s="115"/>
    </row>
    <row r="10" spans="1:17" s="47" customFormat="1" ht="24" customHeight="1" x14ac:dyDescent="0.5">
      <c r="A10" s="40"/>
      <c r="B10" s="40"/>
      <c r="C10" s="40"/>
      <c r="D10" s="115"/>
      <c r="E10" s="114" t="s">
        <v>34</v>
      </c>
      <c r="F10" s="115"/>
      <c r="G10" s="114" t="s">
        <v>18</v>
      </c>
      <c r="H10" s="115"/>
      <c r="I10" s="114" t="s">
        <v>72</v>
      </c>
      <c r="J10" s="115"/>
      <c r="K10" s="114" t="s">
        <v>36</v>
      </c>
      <c r="L10" s="115"/>
      <c r="M10" s="114" t="s">
        <v>37</v>
      </c>
      <c r="N10" s="115"/>
      <c r="O10" s="114" t="s">
        <v>160</v>
      </c>
      <c r="P10" s="115"/>
      <c r="Q10" s="114" t="s">
        <v>69</v>
      </c>
    </row>
    <row r="11" spans="1:17" ht="24" customHeight="1" x14ac:dyDescent="0.5">
      <c r="A11" s="48" t="s">
        <v>129</v>
      </c>
      <c r="E11" s="22">
        <v>340000000</v>
      </c>
      <c r="F11" s="22"/>
      <c r="G11" s="22">
        <v>647260093</v>
      </c>
      <c r="H11" s="22"/>
      <c r="I11" s="22">
        <v>34000000</v>
      </c>
      <c r="J11" s="22"/>
      <c r="K11" s="22">
        <v>20000000</v>
      </c>
      <c r="L11" s="22"/>
      <c r="M11" s="22">
        <v>1035119143</v>
      </c>
      <c r="N11" s="22"/>
      <c r="O11" s="22">
        <v>-15797649</v>
      </c>
      <c r="P11" s="22"/>
      <c r="Q11" s="22">
        <f>SUM(E11:M11,O11)</f>
        <v>2060581587</v>
      </c>
    </row>
    <row r="12" spans="1:17" ht="24" customHeight="1" x14ac:dyDescent="0.5">
      <c r="A12" s="40" t="s">
        <v>188</v>
      </c>
      <c r="E12" s="22">
        <v>10000000</v>
      </c>
      <c r="F12" s="22"/>
      <c r="G12" s="22">
        <v>14980</v>
      </c>
      <c r="H12" s="22"/>
      <c r="I12" s="22">
        <v>0</v>
      </c>
      <c r="J12" s="22"/>
      <c r="K12" s="22">
        <v>0</v>
      </c>
      <c r="L12" s="22"/>
      <c r="M12" s="22">
        <v>0</v>
      </c>
      <c r="N12" s="22"/>
      <c r="O12" s="22">
        <v>0</v>
      </c>
      <c r="P12" s="22"/>
      <c r="Q12" s="22">
        <f>SUM(E12:M12,O12)</f>
        <v>10014980</v>
      </c>
    </row>
    <row r="13" spans="1:17" ht="24" customHeight="1" x14ac:dyDescent="0.5">
      <c r="A13" s="40" t="s">
        <v>167</v>
      </c>
      <c r="E13" s="22">
        <v>0</v>
      </c>
      <c r="F13" s="22"/>
      <c r="G13" s="22">
        <v>0</v>
      </c>
      <c r="H13" s="22"/>
      <c r="I13" s="22">
        <v>0</v>
      </c>
      <c r="J13" s="22"/>
      <c r="K13" s="22">
        <v>0</v>
      </c>
      <c r="L13" s="22"/>
      <c r="M13" s="22">
        <v>-60999928</v>
      </c>
      <c r="N13" s="22"/>
      <c r="O13" s="22">
        <v>0</v>
      </c>
      <c r="P13" s="22"/>
      <c r="Q13" s="22">
        <f>SUM(E13:M13,O13)</f>
        <v>-60999928</v>
      </c>
    </row>
    <row r="14" spans="1:17" ht="24" customHeight="1" x14ac:dyDescent="0.5">
      <c r="A14" s="42" t="s">
        <v>165</v>
      </c>
      <c r="E14" s="22">
        <v>0</v>
      </c>
      <c r="F14" s="22"/>
      <c r="G14" s="22">
        <v>0</v>
      </c>
      <c r="H14" s="22"/>
      <c r="I14" s="22">
        <v>0</v>
      </c>
      <c r="J14" s="22"/>
      <c r="K14" s="22">
        <v>0</v>
      </c>
      <c r="L14" s="22"/>
      <c r="M14" s="22">
        <v>13496616</v>
      </c>
      <c r="N14" s="22"/>
      <c r="O14" s="22">
        <v>0</v>
      </c>
      <c r="P14" s="22"/>
      <c r="Q14" s="22">
        <f>SUM(E14:M14,O14)</f>
        <v>13496616</v>
      </c>
    </row>
    <row r="15" spans="1:17" ht="24" customHeight="1" x14ac:dyDescent="0.5">
      <c r="A15" s="40" t="s">
        <v>136</v>
      </c>
      <c r="E15" s="22">
        <v>0</v>
      </c>
      <c r="F15" s="22"/>
      <c r="G15" s="22">
        <v>0</v>
      </c>
      <c r="H15" s="22"/>
      <c r="I15" s="22">
        <v>0</v>
      </c>
      <c r="J15" s="22"/>
      <c r="K15" s="22">
        <v>0</v>
      </c>
      <c r="L15" s="22"/>
      <c r="M15" s="22">
        <v>0</v>
      </c>
      <c r="N15" s="22"/>
      <c r="O15" s="22">
        <v>34229208</v>
      </c>
      <c r="P15" s="22"/>
      <c r="Q15" s="22">
        <f>SUM(E15:M15,O15)</f>
        <v>34229208</v>
      </c>
    </row>
    <row r="16" spans="1:17" ht="24" customHeight="1" thickBot="1" x14ac:dyDescent="0.55000000000000004">
      <c r="A16" s="48" t="s">
        <v>180</v>
      </c>
      <c r="E16" s="83">
        <f>SUM(E11:E15)</f>
        <v>350000000</v>
      </c>
      <c r="F16" s="22"/>
      <c r="G16" s="83">
        <f>SUM(G11:G15)</f>
        <v>647275073</v>
      </c>
      <c r="H16" s="22"/>
      <c r="I16" s="83">
        <f>SUM(I11:I15)</f>
        <v>34000000</v>
      </c>
      <c r="J16" s="22"/>
      <c r="K16" s="83">
        <f>SUM(K11:K15)</f>
        <v>20000000</v>
      </c>
      <c r="L16" s="22"/>
      <c r="M16" s="83">
        <f>SUM(M11:M15)</f>
        <v>987615831</v>
      </c>
      <c r="N16" s="22"/>
      <c r="O16" s="83">
        <f>SUM(O11:O15)</f>
        <v>18431559</v>
      </c>
      <c r="P16" s="22"/>
      <c r="Q16" s="83">
        <f>SUM(Q11:Q15)</f>
        <v>2057322463</v>
      </c>
    </row>
    <row r="17" spans="1:17" ht="24" customHeight="1" thickTop="1" x14ac:dyDescent="0.5"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ht="24" customHeight="1" x14ac:dyDescent="0.5">
      <c r="A18" s="48" t="s">
        <v>135</v>
      </c>
      <c r="E18" s="22">
        <v>350000000</v>
      </c>
      <c r="F18" s="22"/>
      <c r="G18" s="22">
        <v>647275073</v>
      </c>
      <c r="H18" s="22"/>
      <c r="I18" s="22">
        <v>35000000</v>
      </c>
      <c r="J18" s="22"/>
      <c r="K18" s="22">
        <v>20000000</v>
      </c>
      <c r="L18" s="22"/>
      <c r="M18" s="22">
        <v>1000237594</v>
      </c>
      <c r="N18" s="22"/>
      <c r="O18" s="22">
        <v>-28259002</v>
      </c>
      <c r="P18" s="22"/>
      <c r="Q18" s="22">
        <f>SUM(E18:M18,O18)</f>
        <v>2024253665</v>
      </c>
    </row>
    <row r="19" spans="1:17" ht="24" customHeight="1" x14ac:dyDescent="0.5">
      <c r="A19" s="40" t="s">
        <v>175</v>
      </c>
      <c r="E19" s="53">
        <v>0</v>
      </c>
      <c r="F19" s="22"/>
      <c r="G19" s="53">
        <v>0</v>
      </c>
      <c r="H19" s="22"/>
      <c r="I19" s="53">
        <v>0</v>
      </c>
      <c r="J19" s="22"/>
      <c r="K19" s="53">
        <v>0</v>
      </c>
      <c r="L19" s="22"/>
      <c r="M19" s="53">
        <v>-20430043</v>
      </c>
      <c r="N19" s="22"/>
      <c r="O19" s="53">
        <v>148284761</v>
      </c>
      <c r="P19" s="22"/>
      <c r="Q19" s="53">
        <f>SUM(E19:M19,O19)</f>
        <v>127854718</v>
      </c>
    </row>
    <row r="20" spans="1:17" ht="24" customHeight="1" x14ac:dyDescent="0.5">
      <c r="A20" s="48" t="s">
        <v>177</v>
      </c>
      <c r="E20" s="22">
        <f>SUM(E18:E19)</f>
        <v>350000000</v>
      </c>
      <c r="F20" s="22"/>
      <c r="G20" s="22">
        <f>SUM(G18:G19)</f>
        <v>647275073</v>
      </c>
      <c r="H20" s="22"/>
      <c r="I20" s="22">
        <f>SUM(I18:I19)</f>
        <v>35000000</v>
      </c>
      <c r="J20" s="22"/>
      <c r="K20" s="22">
        <f>SUM(K18:K19)</f>
        <v>20000000</v>
      </c>
      <c r="L20" s="22"/>
      <c r="M20" s="22">
        <f>SUM(M18:M19)</f>
        <v>979807551</v>
      </c>
      <c r="N20" s="22"/>
      <c r="O20" s="22">
        <f>SUM(O18:O19)</f>
        <v>120025759</v>
      </c>
      <c r="P20" s="22"/>
      <c r="Q20" s="22">
        <f>SUM(E20:M20,O20)</f>
        <v>2152108383</v>
      </c>
    </row>
    <row r="21" spans="1:17" ht="24" customHeight="1" x14ac:dyDescent="0.5">
      <c r="A21" s="42" t="s">
        <v>167</v>
      </c>
      <c r="E21" s="22">
        <v>0</v>
      </c>
      <c r="F21" s="22"/>
      <c r="G21" s="22">
        <v>0</v>
      </c>
      <c r="H21" s="22"/>
      <c r="I21" s="22">
        <v>0</v>
      </c>
      <c r="J21" s="22"/>
      <c r="K21" s="22">
        <v>0</v>
      </c>
      <c r="L21" s="22"/>
      <c r="M21" s="22">
        <v>-44999449</v>
      </c>
      <c r="N21" s="22"/>
      <c r="O21" s="22">
        <v>0</v>
      </c>
      <c r="P21" s="22"/>
      <c r="Q21" s="22">
        <f t="shared" ref="Q21:Q23" si="0">SUM(E21:M21,O21)</f>
        <v>-44999449</v>
      </c>
    </row>
    <row r="22" spans="1:17" ht="24" customHeight="1" x14ac:dyDescent="0.5">
      <c r="A22" s="40" t="s">
        <v>165</v>
      </c>
      <c r="C22" s="49"/>
      <c r="E22" s="22">
        <v>0</v>
      </c>
      <c r="F22" s="22"/>
      <c r="G22" s="22">
        <v>0</v>
      </c>
      <c r="H22" s="22"/>
      <c r="I22" s="22">
        <v>0</v>
      </c>
      <c r="J22" s="22"/>
      <c r="K22" s="22">
        <v>0</v>
      </c>
      <c r="L22" s="22"/>
      <c r="M22" s="22">
        <f>'PL&amp;CF'!I100</f>
        <v>33856153</v>
      </c>
      <c r="N22" s="22"/>
      <c r="O22" s="22">
        <v>0</v>
      </c>
      <c r="P22" s="22"/>
      <c r="Q22" s="22">
        <f t="shared" si="0"/>
        <v>33856153</v>
      </c>
    </row>
    <row r="23" spans="1:17" ht="24" customHeight="1" x14ac:dyDescent="0.5">
      <c r="A23" s="40" t="s">
        <v>153</v>
      </c>
      <c r="E23" s="22">
        <v>0</v>
      </c>
      <c r="F23" s="22"/>
      <c r="G23" s="22">
        <v>0</v>
      </c>
      <c r="H23" s="22"/>
      <c r="I23" s="22">
        <v>0</v>
      </c>
      <c r="J23" s="22"/>
      <c r="K23" s="22">
        <v>0</v>
      </c>
      <c r="L23" s="22"/>
      <c r="M23" s="22">
        <v>0</v>
      </c>
      <c r="N23" s="22"/>
      <c r="O23" s="22">
        <f>'PL&amp;CF'!I127</f>
        <v>-85663609</v>
      </c>
      <c r="P23" s="22"/>
      <c r="Q23" s="22">
        <f t="shared" si="0"/>
        <v>-85663609</v>
      </c>
    </row>
    <row r="24" spans="1:17" ht="24" customHeight="1" thickBot="1" x14ac:dyDescent="0.55000000000000004">
      <c r="A24" s="48" t="s">
        <v>181</v>
      </c>
      <c r="E24" s="83">
        <f>SUM(E20:E23)</f>
        <v>350000000</v>
      </c>
      <c r="F24" s="22"/>
      <c r="G24" s="83">
        <f>SUM(G20:G23)</f>
        <v>647275073</v>
      </c>
      <c r="H24" s="22"/>
      <c r="I24" s="83">
        <f>SUM(I20:I23)</f>
        <v>35000000</v>
      </c>
      <c r="J24" s="22"/>
      <c r="K24" s="83">
        <f>SUM(K20:K23)</f>
        <v>20000000</v>
      </c>
      <c r="L24" s="22"/>
      <c r="M24" s="83">
        <f>SUM(M20:M23)</f>
        <v>968664255</v>
      </c>
      <c r="N24" s="22"/>
      <c r="O24" s="83">
        <f>SUM(O20:O23)</f>
        <v>34362150</v>
      </c>
      <c r="P24" s="22"/>
      <c r="Q24" s="83">
        <f>SUM(Q20:Q23)</f>
        <v>2055301478</v>
      </c>
    </row>
    <row r="25" spans="1:17" ht="24" customHeight="1" thickTop="1" x14ac:dyDescent="0.5">
      <c r="E25" s="14"/>
      <c r="F25" s="42"/>
      <c r="G25" s="14"/>
      <c r="H25" s="42"/>
      <c r="I25" s="14"/>
      <c r="J25" s="42"/>
      <c r="K25" s="14"/>
      <c r="L25" s="42"/>
      <c r="M25" s="14"/>
      <c r="N25" s="42"/>
      <c r="O25" s="14"/>
      <c r="P25" s="42"/>
      <c r="Q25" s="14"/>
    </row>
    <row r="26" spans="1:17" ht="24" customHeight="1" x14ac:dyDescent="0.5">
      <c r="A26" s="1" t="s">
        <v>10</v>
      </c>
      <c r="B26" s="4"/>
      <c r="C26" s="4"/>
    </row>
  </sheetData>
  <mergeCells count="7">
    <mergeCell ref="A1:Q1"/>
    <mergeCell ref="I8:M8"/>
    <mergeCell ref="O7:P7"/>
    <mergeCell ref="I9:K9"/>
    <mergeCell ref="E6:Q6"/>
    <mergeCell ref="A2:G2"/>
    <mergeCell ref="A4:G4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59861</vt:lpwstr>
  </property>
  <property fmtid="{D5CDD505-2E9C-101B-9397-08002B2CF9AE}" pid="4" name="OptimizationTime">
    <vt:lpwstr>20201110_1623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Rewadee Uthaiwattanatorn</cp:lastModifiedBy>
  <cp:lastPrinted>2020-10-28T11:29:31Z</cp:lastPrinted>
  <dcterms:created xsi:type="dcterms:W3CDTF">2001-07-24T08:07:36Z</dcterms:created>
  <dcterms:modified xsi:type="dcterms:W3CDTF">2020-11-09T15:41:13Z</dcterms:modified>
</cp:coreProperties>
</file>