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1'20\"/>
    </mc:Choice>
  </mc:AlternateContent>
  <xr:revisionPtr revIDLastSave="0" documentId="13_ncr:1_{ECC8D9F7-3130-44D0-840C-E58DCF052E3C}" xr6:coauthVersionLast="44" xr6:coauthVersionMax="44" xr10:uidLastSave="{00000000-0000-0000-0000-000000000000}"/>
  <bookViews>
    <workbookView xWindow="-120" yWindow="-120" windowWidth="20730" windowHeight="11160" tabRatio="715" xr2:uid="{00000000-000D-0000-FFFF-FFFF00000000}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BS!$A$1:$K$77</definedName>
    <definedName name="_xlnm.Print_Area" localSheetId="1">'PL&amp;CF'!$A$1:$L$110</definedName>
    <definedName name="_xlnm.Print_Area" localSheetId="2">'sce-equity'!$A$1:$S$29</definedName>
    <definedName name="_xlnm.Print_Area" localSheetId="3">'sce-separate'!$A$1:$Q$29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9" i="13" l="1"/>
  <c r="I99" i="13"/>
  <c r="E99" i="13"/>
  <c r="G99" i="13"/>
  <c r="Q13" i="10" l="1"/>
  <c r="O18" i="11"/>
  <c r="M18" i="11"/>
  <c r="K18" i="11"/>
  <c r="I18" i="11"/>
  <c r="G18" i="11"/>
  <c r="E18" i="11"/>
  <c r="Q18" i="11" s="1"/>
  <c r="O19" i="10"/>
  <c r="M19" i="10"/>
  <c r="K19" i="10"/>
  <c r="I19" i="10"/>
  <c r="G19" i="10"/>
  <c r="E19" i="10"/>
  <c r="C19" i="10"/>
  <c r="Q19" i="10" l="1"/>
  <c r="S19" i="10" s="1"/>
  <c r="K95" i="13"/>
  <c r="G95" i="13"/>
  <c r="G30" i="1"/>
  <c r="Q12" i="11"/>
  <c r="Q14" i="10"/>
  <c r="S13" i="10"/>
  <c r="K69" i="1"/>
  <c r="I69" i="1"/>
  <c r="G69" i="1"/>
  <c r="E69" i="1"/>
  <c r="Q24" i="10"/>
  <c r="Q23" i="10"/>
  <c r="S23" i="10" s="1"/>
  <c r="S22" i="10"/>
  <c r="Q20" i="10"/>
  <c r="S20" i="10" s="1"/>
  <c r="O15" i="10"/>
  <c r="M15" i="10"/>
  <c r="K15" i="10"/>
  <c r="I15" i="10"/>
  <c r="I26" i="10" s="1"/>
  <c r="G15" i="10"/>
  <c r="G26" i="10" s="1"/>
  <c r="E15" i="10"/>
  <c r="E26" i="10" s="1"/>
  <c r="C15" i="10"/>
  <c r="Q12" i="10"/>
  <c r="S12" i="10" s="1"/>
  <c r="Q22" i="11"/>
  <c r="Q21" i="11"/>
  <c r="Q19" i="11"/>
  <c r="O14" i="11"/>
  <c r="M14" i="11"/>
  <c r="K14" i="11"/>
  <c r="K25" i="11" s="1"/>
  <c r="I14" i="11"/>
  <c r="I25" i="11" s="1"/>
  <c r="G14" i="11"/>
  <c r="E14" i="11"/>
  <c r="E25" i="11" s="1"/>
  <c r="Q13" i="11"/>
  <c r="Q11" i="11"/>
  <c r="K104" i="13"/>
  <c r="I104" i="13"/>
  <c r="G104" i="13"/>
  <c r="E104" i="13"/>
  <c r="I95" i="13"/>
  <c r="E95" i="13"/>
  <c r="K67" i="13"/>
  <c r="I67" i="13"/>
  <c r="M24" i="11" s="1"/>
  <c r="G67" i="13"/>
  <c r="E67" i="13"/>
  <c r="K25" i="10" s="1"/>
  <c r="K60" i="13"/>
  <c r="I60" i="13"/>
  <c r="G60" i="13"/>
  <c r="E60" i="13"/>
  <c r="K31" i="13"/>
  <c r="I31" i="13"/>
  <c r="G31" i="13"/>
  <c r="E31" i="13"/>
  <c r="K12" i="13"/>
  <c r="K15" i="13" s="1"/>
  <c r="K22" i="13" s="1"/>
  <c r="I12" i="13"/>
  <c r="I15" i="13" s="1"/>
  <c r="I22" i="13" s="1"/>
  <c r="G12" i="13"/>
  <c r="G15" i="13" s="1"/>
  <c r="G22" i="13" s="1"/>
  <c r="E12" i="13"/>
  <c r="E15" i="13" s="1"/>
  <c r="E22" i="13" s="1"/>
  <c r="H69" i="1"/>
  <c r="J69" i="1"/>
  <c r="K55" i="1"/>
  <c r="I55" i="1"/>
  <c r="G55" i="1"/>
  <c r="E55" i="1"/>
  <c r="K30" i="1"/>
  <c r="I30" i="1"/>
  <c r="E30" i="1"/>
  <c r="S14" i="10"/>
  <c r="E106" i="13" l="1"/>
  <c r="E108" i="13" s="1"/>
  <c r="G70" i="1"/>
  <c r="I106" i="13"/>
  <c r="I108" i="13" s="1"/>
  <c r="G106" i="13"/>
  <c r="G108" i="13" s="1"/>
  <c r="K106" i="13"/>
  <c r="I32" i="13"/>
  <c r="I34" i="13" s="1"/>
  <c r="I37" i="13" s="1"/>
  <c r="K32" i="13"/>
  <c r="K34" i="13" s="1"/>
  <c r="K49" i="13" s="1"/>
  <c r="K69" i="13" s="1"/>
  <c r="S15" i="10"/>
  <c r="G32" i="13"/>
  <c r="G34" i="13" s="1"/>
  <c r="G37" i="13" s="1"/>
  <c r="I70" i="1"/>
  <c r="Q14" i="11"/>
  <c r="Q15" i="10"/>
  <c r="M25" i="10"/>
  <c r="M26" i="10" s="1"/>
  <c r="K108" i="13"/>
  <c r="K70" i="1"/>
  <c r="G25" i="11"/>
  <c r="C26" i="10"/>
  <c r="E32" i="13"/>
  <c r="E34" i="13" s="1"/>
  <c r="E37" i="13" s="1"/>
  <c r="E70" i="1"/>
  <c r="O24" i="11"/>
  <c r="O25" i="11" s="1"/>
  <c r="O25" i="10"/>
  <c r="K37" i="13" l="1"/>
  <c r="M23" i="11"/>
  <c r="Q23" i="11" s="1"/>
  <c r="I49" i="13"/>
  <c r="I69" i="13" s="1"/>
  <c r="G49" i="13"/>
  <c r="G69" i="13" s="1"/>
  <c r="K24" i="10"/>
  <c r="K26" i="10" s="1"/>
  <c r="Q24" i="11"/>
  <c r="Q25" i="10"/>
  <c r="Q26" i="10" s="1"/>
  <c r="O26" i="10"/>
  <c r="E49" i="13"/>
  <c r="E69" i="13" s="1"/>
  <c r="M25" i="11"/>
  <c r="S24" i="10" l="1"/>
  <c r="Q25" i="11"/>
  <c r="S25" i="10"/>
  <c r="S26" i="10" l="1"/>
</calcChain>
</file>

<file path=xl/sharedStrings.xml><?xml version="1.0" encoding="utf-8"?>
<sst xmlns="http://schemas.openxmlformats.org/spreadsheetml/2006/main" count="289" uniqueCount="190">
  <si>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</si>
  <si>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</si>
  <si>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</si>
  <si>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</si>
  <si>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</si>
  <si>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</si>
  <si>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</si>
  <si>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</si>
  <si>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</si>
  <si>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</si>
  <si>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</si>
  <si>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</si>
  <si>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</si>
  <si>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</si>
  <si>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</si>
  <si>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</si>
  <si>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</si>
  <si>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</si>
  <si>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</si>
  <si>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</si>
  <si>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</si>
  <si>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</si>
  <si>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</si>
  <si>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</si>
  <si>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</si>
  <si>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</si>
  <si>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</si>
  <si>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</si>
  <si>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</si>
  <si>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</si>
  <si>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>Net cash used in investing activities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</si>
  <si>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</si>
  <si>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</si>
  <si>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</si>
  <si>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</si>
  <si>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</si>
  <si>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</si>
  <si>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</si>
  <si>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</si>
  <si>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</si>
  <si>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</si>
  <si>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</si>
  <si>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</si>
  <si>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</si>
  <si>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</si>
  <si>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</si>
  <si>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</si>
  <si>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</si>
  <si>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</si>
  <si>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</si>
  <si>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</si>
  <si>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</si>
  <si>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</si>
  <si>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</si>
  <si>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</si>
  <si>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</si>
  <si>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</si>
  <si>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</si>
  <si>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</si>
  <si>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</si>
  <si>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</si>
  <si>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</si>
  <si>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</si>
  <si>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</si>
  <si>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</si>
  <si>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</si>
  <si>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</si>
  <si>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</si>
  <si>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</si>
  <si>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</si>
  <si>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</si>
  <si>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</si>
  <si>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</si>
  <si>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</si>
  <si>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</si>
  <si>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</si>
  <si>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</si>
  <si>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</si>
  <si>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</si>
  <si>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31 December</t>
  </si>
  <si>
    <t xml:space="preserve">   Fee and commission payables</t>
  </si>
  <si>
    <t xml:space="preserve">Other comprehensive income to be reclassified to </t>
  </si>
  <si>
    <t xml:space="preserve">Other comprehensive income not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</si>
  <si>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</si>
  <si>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</si>
  <si>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</si>
  <si>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</si>
  <si>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</si>
  <si>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</si>
  <si>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</si>
  <si>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</si>
  <si>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</si>
  <si>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</si>
  <si>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</si>
  <si>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</si>
  <si>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</si>
  <si>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</si>
  <si>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</si>
  <si>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</si>
  <si>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</si>
  <si>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</si>
  <si>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16</t>
  </si>
  <si>
    <t>Cash flows from (used in) operating activities</t>
  </si>
  <si>
    <t xml:space="preserve">Loss incurred and loss adjustment expenses on </t>
  </si>
  <si>
    <t xml:space="preserve">   direct insurance</t>
  </si>
  <si>
    <t>Cash flows from (used in) investing activities</t>
  </si>
  <si>
    <t>Purchases of property, building and equipment</t>
  </si>
  <si>
    <t>Disposals of property, building and equipment</t>
  </si>
  <si>
    <t>Cash flows from (used in) financing activities</t>
  </si>
  <si>
    <t>Cash received from share capital issuance</t>
  </si>
  <si>
    <t>Dividend paid</t>
  </si>
  <si>
    <t>17</t>
  </si>
  <si>
    <t>Profit on investments</t>
  </si>
  <si>
    <t>Cash paid for reinsurance</t>
  </si>
  <si>
    <t>Statements of cash flows</t>
  </si>
  <si>
    <t xml:space="preserve">   profit and loss in subsequent periods - net of tax (loss)</t>
  </si>
  <si>
    <t>12</t>
  </si>
  <si>
    <t>18</t>
  </si>
  <si>
    <t>19</t>
  </si>
  <si>
    <t>20</t>
  </si>
  <si>
    <t>21</t>
  </si>
  <si>
    <t xml:space="preserve">   Actuarial loss</t>
  </si>
  <si>
    <t xml:space="preserve">Exchange differences </t>
  </si>
  <si>
    <t xml:space="preserve">on translation of </t>
  </si>
  <si>
    <t>financial statements in</t>
  </si>
  <si>
    <t>foreign currency</t>
  </si>
  <si>
    <t>Dividend paid (Note 27)</t>
  </si>
  <si>
    <t xml:space="preserve">   Liabilities under finance lease agreements</t>
  </si>
  <si>
    <t>Investments in associates</t>
  </si>
  <si>
    <t>the equity method is applied</t>
  </si>
  <si>
    <t>Financial statements in which</t>
  </si>
  <si>
    <t>Share of loss from investments in associate</t>
  </si>
  <si>
    <t>Increase in share capital (Note 21)</t>
  </si>
  <si>
    <t>changes in value of</t>
  </si>
  <si>
    <t xml:space="preserve">Surplus (deficit) on </t>
  </si>
  <si>
    <t>Unappropriated retained earnings</t>
  </si>
  <si>
    <t xml:space="preserve">   transferred to statutory reserve</t>
  </si>
  <si>
    <t>surplus (deficit) on changes</t>
  </si>
  <si>
    <t>Balance as at 1 January 2019</t>
  </si>
  <si>
    <t>Income tax payable</t>
  </si>
  <si>
    <t>Income tax revenues (expenses)</t>
  </si>
  <si>
    <t xml:space="preserve">   Exchange differences on translation of</t>
  </si>
  <si>
    <t xml:space="preserve">      financial statements in foreign currency (loss)</t>
  </si>
  <si>
    <t>Fair value loss</t>
  </si>
  <si>
    <t>Loss for the period</t>
  </si>
  <si>
    <t>Balance as at 31 March 2019</t>
  </si>
  <si>
    <t>Balance as at 1 January 2020</t>
  </si>
  <si>
    <t>Other comprehensive income for the period</t>
  </si>
  <si>
    <t>As at 31 March 2020</t>
  </si>
  <si>
    <t>31 March</t>
  </si>
  <si>
    <t>For the three-month period ended 31 March 2020</t>
  </si>
  <si>
    <t>4</t>
  </si>
  <si>
    <t>5</t>
  </si>
  <si>
    <t>Right-of-use assets</t>
  </si>
  <si>
    <t>15</t>
  </si>
  <si>
    <t xml:space="preserve">   Receivable on sales of securities</t>
  </si>
  <si>
    <t>Lease liabilities</t>
  </si>
  <si>
    <t xml:space="preserve">      35,000,000 ordinary shares of Baht 10 each</t>
  </si>
  <si>
    <t>10.3</t>
  </si>
  <si>
    <t>Investments income</t>
  </si>
  <si>
    <t>Financial costs</t>
  </si>
  <si>
    <t>Loss before income tax expenses</t>
  </si>
  <si>
    <t>14.2</t>
  </si>
  <si>
    <t>Earnings (loss) per share</t>
  </si>
  <si>
    <t>Basic loss per share</t>
  </si>
  <si>
    <t>Cash received - financial assets</t>
  </si>
  <si>
    <t>Cash paid - financial assets</t>
  </si>
  <si>
    <t>Repayment of lease liabilities</t>
  </si>
  <si>
    <t>Cash and cash equivalents at beginning of period</t>
  </si>
  <si>
    <t>Cash and cash equivalents at end of period</t>
  </si>
  <si>
    <t>Balance as at 1 January 2020 - as restated</t>
  </si>
  <si>
    <t>Cumulative effect of change in accounting policy (Note 3)</t>
  </si>
  <si>
    <t>Other comprehensive income for the period (loss)</t>
  </si>
  <si>
    <t>Net cash used in operating activities</t>
  </si>
  <si>
    <t>Net decrease in cash and cash equivalents</t>
  </si>
  <si>
    <t>Total comprehensive income for the period (loss)</t>
  </si>
  <si>
    <t>(Unaudited but</t>
  </si>
  <si>
    <t>reviewed)</t>
  </si>
  <si>
    <t>(Audited)</t>
  </si>
  <si>
    <t xml:space="preserve">   Loans and interest receivables</t>
  </si>
  <si>
    <t>(Unaudited but reviewed)</t>
  </si>
  <si>
    <t>in securities</t>
  </si>
  <si>
    <t>Balance as at 31 March 2020</t>
  </si>
  <si>
    <t>in value of investments</t>
  </si>
  <si>
    <t>Add (less): Unearned premium reserves (increase)</t>
  </si>
  <si>
    <t xml:space="preserve">   decrease from prior period</t>
  </si>
  <si>
    <t>Expected credit loss</t>
  </si>
  <si>
    <t xml:space="preserve">   Gain (loss) on changes in value of </t>
  </si>
  <si>
    <t xml:space="preserve">      available-for-sale investments</t>
  </si>
  <si>
    <t>Statements of changes in equity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</si>
</sst>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</numFmts>
  <fonts count="13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EYInterstate"/>
      <family val="2"/>
    </font>
    <font>
      <u val="singleAccounting"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36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 applyProtection="1">
      <alignment horizontal="center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1" fontId="4" fillId="0" borderId="0" xfId="11" applyNumberFormat="1" applyFont="1" applyFill="1" applyAlignment="1">
      <alignment horizontal="right" vertical="center"/>
    </xf>
    <xf numFmtId="41" fontId="4" fillId="0" borderId="0" xfId="3" applyNumberFormat="1" applyFont="1" applyFill="1" applyBorder="1" applyAlignment="1">
      <alignment vertical="center"/>
    </xf>
    <xf numFmtId="41" fontId="12" fillId="0" borderId="0" xfId="0" applyNumberFormat="1" applyFont="1" applyFill="1" applyAlignment="1">
      <alignment horizontal="right" vertical="center"/>
    </xf>
    <xf numFmtId="41" fontId="4" fillId="0" borderId="0" xfId="2" applyNumberFormat="1" applyFont="1" applyFill="1" applyAlignment="1">
      <alignment vertical="center"/>
    </xf>
    <xf numFmtId="41" fontId="4" fillId="0" borderId="0" xfId="2" quotePrefix="1" applyNumberFormat="1" applyFont="1" applyFill="1" applyBorder="1" applyAlignment="1">
      <alignment horizontal="right" vertical="center"/>
    </xf>
    <xf numFmtId="41" fontId="4" fillId="0" borderId="0" xfId="11" quotePrefix="1" applyNumberFormat="1" applyFont="1" applyFill="1" applyBorder="1" applyAlignment="1">
      <alignment horizontal="center" vertical="center"/>
    </xf>
    <xf numFmtId="41" fontId="4" fillId="0" borderId="0" xfId="11" applyNumberFormat="1" applyFont="1" applyFill="1" applyBorder="1" applyAlignment="1">
      <alignment horizontal="center" vertical="center"/>
    </xf>
    <xf numFmtId="41" fontId="4" fillId="0" borderId="0" xfId="11" applyNumberFormat="1" applyFont="1" applyFill="1" applyBorder="1" applyAlignment="1">
      <alignment horizontal="right" vertical="center"/>
    </xf>
    <xf numFmtId="41" fontId="4" fillId="0" borderId="0" xfId="11" applyNumberFormat="1" applyFont="1" applyFill="1" applyBorder="1" applyAlignment="1">
      <alignment vertical="center"/>
    </xf>
    <xf numFmtId="41" fontId="4" fillId="0" borderId="6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49" fontId="4" fillId="0" borderId="0" xfId="0" quotePrefix="1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center"/>
    </xf>
    <xf numFmtId="37" fontId="4" fillId="0" borderId="0" xfId="0" quotePrefix="1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12" xfId="11" xr:uid="{B0611509-B29C-4943-8F43-016D03313DB1}"/>
    <cellStyle name="Comma 2 13" xfId="12" xr:uid="{4282F180-7519-4E88-9277-8C195D57823A}"/>
    <cellStyle name="Comma 6" xfId="3" xr:uid="{00000000-0005-0000-0000-000002000000}"/>
    <cellStyle name="Index Number" xfId="4" xr:uid="{00000000-0005-0000-0000-000003000000}"/>
    <cellStyle name="Normal" xfId="0" builtinId="0"/>
    <cellStyle name="Normal 16" xfId="5" xr:uid="{00000000-0005-0000-0000-000005000000}"/>
    <cellStyle name="Normal 2" xfId="6" xr:uid="{00000000-0005-0000-0000-000006000000}"/>
    <cellStyle name="Normal 20" xfId="7" xr:uid="{00000000-0005-0000-0000-000007000000}"/>
    <cellStyle name="Normal 21" xfId="8" xr:uid="{00000000-0005-0000-0000-000008000000}"/>
    <cellStyle name="Normal 22" xfId="9" xr:uid="{00000000-0005-0000-0000-000009000000}"/>
    <cellStyle name="Normal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0</xdr:row>
      <xdr:rowOff>228600</xdr:rowOff>
    </xdr:from>
    <xdr:to>
      <xdr:col>8</xdr:col>
      <xdr:colOff>733425</xdr:colOff>
      <xdr:row>4</xdr:row>
      <xdr:rowOff>85725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A60EFDC2-488A-47F2-9FFC-1DC5DAFBE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228600"/>
          <a:ext cx="25336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1047750</xdr:colOff>
      <xdr:row>25</xdr:row>
      <xdr:rowOff>161925</xdr:rowOff>
    </xdr:from>
    <xdr:to>
      <xdr:col>2</xdr:col>
      <xdr:colOff>495300</xdr:colOff>
      <xdr:row>28</xdr:row>
      <xdr:rowOff>285750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91B0103E-9819-4A7E-9BC7-571F717CE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47750" y="7781925"/>
          <a:ext cx="24955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369743</xdr:colOff>
      <xdr:row>32</xdr:row>
      <xdr:rowOff>213014</xdr:rowOff>
    </xdr:from>
    <xdr:to>
      <xdr:col>8</xdr:col>
      <xdr:colOff>632979</xdr:colOff>
      <xdr:row>36</xdr:row>
      <xdr:rowOff>107373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9BEDA1F6-E68F-417F-8B49-236BF002E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9243" y="9634105"/>
          <a:ext cx="2514600" cy="10027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439881</xdr:colOff>
      <xdr:row>71</xdr:row>
      <xdr:rowOff>200025</xdr:rowOff>
    </xdr:from>
    <xdr:to>
      <xdr:col>10</xdr:col>
      <xdr:colOff>684068</xdr:colOff>
      <xdr:row>75</xdr:row>
      <xdr:rowOff>76199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7E3D21DE-3604-4046-86B4-99D01012A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185063" y="20427661"/>
          <a:ext cx="2495550" cy="984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629516</xdr:colOff>
      <xdr:row>72</xdr:row>
      <xdr:rowOff>273626</xdr:rowOff>
    </xdr:from>
    <xdr:to>
      <xdr:col>8</xdr:col>
      <xdr:colOff>639041</xdr:colOff>
      <xdr:row>76</xdr:row>
      <xdr:rowOff>47624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6579F95-4D68-4CBA-BAC0-8FE50D057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107" y="20535899"/>
          <a:ext cx="2503343" cy="1020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422563</xdr:colOff>
      <xdr:row>106</xdr:row>
      <xdr:rowOff>7794</xdr:rowOff>
    </xdr:from>
    <xdr:to>
      <xdr:col>8</xdr:col>
      <xdr:colOff>403513</xdr:colOff>
      <xdr:row>109</xdr:row>
      <xdr:rowOff>74469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2D820441-2C02-4C63-BACB-887ED7D97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319154" y="30245339"/>
          <a:ext cx="2474768" cy="1001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576543</xdr:colOff>
      <xdr:row>1</xdr:row>
      <xdr:rowOff>6724</xdr:rowOff>
    </xdr:from>
    <xdr:to>
      <xdr:col>8</xdr:col>
      <xdr:colOff>586068</xdr:colOff>
      <xdr:row>4</xdr:row>
      <xdr:rowOff>92449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BA3BF56D-C911-418D-A3DC-F91BF9C49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4984" y="309283"/>
          <a:ext cx="2519643" cy="993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1460637</xdr:colOff>
      <xdr:row>34</xdr:row>
      <xdr:rowOff>87254</xdr:rowOff>
    </xdr:from>
    <xdr:to>
      <xdr:col>4</xdr:col>
      <xdr:colOff>38814</xdr:colOff>
      <xdr:row>37</xdr:row>
      <xdr:rowOff>153928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DCE4F290-4D19-41B0-B3A8-10829CDFE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460637" y="10685981"/>
          <a:ext cx="2474768" cy="1001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1045152</xdr:colOff>
      <xdr:row>40</xdr:row>
      <xdr:rowOff>31173</xdr:rowOff>
    </xdr:from>
    <xdr:to>
      <xdr:col>8</xdr:col>
      <xdr:colOff>1054677</xdr:colOff>
      <xdr:row>43</xdr:row>
      <xdr:rowOff>116898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A988479A-0BBB-417B-BC58-21DE465D3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743" y="12500264"/>
          <a:ext cx="2503343" cy="1020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855518</xdr:colOff>
      <xdr:row>59</xdr:row>
      <xdr:rowOff>232930</xdr:rowOff>
    </xdr:from>
    <xdr:to>
      <xdr:col>8</xdr:col>
      <xdr:colOff>836468</xdr:colOff>
      <xdr:row>69</xdr:row>
      <xdr:rowOff>299605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9426EC79-A59C-4B7A-AC99-7B10C74A4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52109" y="18624839"/>
          <a:ext cx="2474768" cy="1001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11258</xdr:colOff>
      <xdr:row>0</xdr:row>
      <xdr:rowOff>256309</xdr:rowOff>
    </xdr:from>
    <xdr:to>
      <xdr:col>14</xdr:col>
      <xdr:colOff>1148196</xdr:colOff>
      <xdr:row>4</xdr:row>
      <xdr:rowOff>30307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657E66F-FA29-4DB2-8ECD-0BF6365A7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4803" y="256309"/>
          <a:ext cx="2539711" cy="1020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249384</xdr:colOff>
      <xdr:row>24</xdr:row>
      <xdr:rowOff>284885</xdr:rowOff>
    </xdr:from>
    <xdr:to>
      <xdr:col>15</xdr:col>
      <xdr:colOff>81396</xdr:colOff>
      <xdr:row>28</xdr:row>
      <xdr:rowOff>39832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C52442C3-5B96-41AF-B1C9-F73AF48E2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912929" y="6519430"/>
          <a:ext cx="2516331" cy="1001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1019175</xdr:colOff>
      <xdr:row>0</xdr:row>
      <xdr:rowOff>247651</xdr:rowOff>
    </xdr:from>
    <xdr:to>
      <xdr:col>14</xdr:col>
      <xdr:colOff>952500</xdr:colOff>
      <xdr:row>4</xdr:row>
      <xdr:rowOff>23813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039EE4A-A7B0-4BEB-BDC6-0E966D903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247651"/>
          <a:ext cx="2505075" cy="1014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814388</xdr:colOff>
      <xdr:row>24</xdr:row>
      <xdr:rowOff>204788</xdr:rowOff>
    </xdr:from>
    <xdr:to>
      <xdr:col>14</xdr:col>
      <xdr:colOff>719138</xdr:colOff>
      <xdr:row>27</xdr:row>
      <xdr:rowOff>271462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2D8CF517-EFFB-421E-B4AD-0B57898F6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482013" y="6396038"/>
          <a:ext cx="2476500" cy="995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showGridLines="0" tabSelected="1" view="pageBreakPreview" topLeftCell="A28" zoomScale="55" zoomScaleNormal="70" zoomScaleSheetLayoutView="55" workbookViewId="0">
      <selection activeCell="L41" sqref="L41"/>
    </sheetView>
  </sheetViews>
  <sheetFormatPr defaultRowHeight="23.1" customHeight="1" x14ac:dyDescent="0.5"/>
  <cols>
    <col min="1" max="1" width="44.5703125" style="56" customWidth="1"/>
    <col min="2" max="2" width="1.140625" style="34" customWidth="1"/>
    <col min="3" max="3" width="7.85546875" style="34" customWidth="1"/>
    <col min="4" max="4" width="0.85546875" style="34" customWidth="1"/>
    <col min="5" max="5" width="16.140625" style="34" customWidth="1"/>
    <col min="6" max="6" width="0.85546875" style="34" customWidth="1"/>
    <col min="7" max="7" width="16.140625" style="14" customWidth="1"/>
    <col min="8" max="8" width="0.85546875" style="39" customWidth="1"/>
    <col min="9" max="9" width="16.140625" style="14" customWidth="1"/>
    <col min="10" max="10" width="0.85546875" style="14" customWidth="1"/>
    <col min="11" max="11" width="16.140625" style="14" customWidth="1"/>
    <col min="12" max="16384" width="9.140625" style="13"/>
  </cols>
  <sheetData>
    <row r="1" spans="1:11" s="12" customFormat="1" ht="23.1" customHeight="1" x14ac:dyDescent="0.5">
      <c r="A1" s="119" t="s">
        <v>44</v>
      </c>
      <c r="B1" s="119"/>
      <c r="C1" s="119"/>
      <c r="D1" s="119"/>
      <c r="E1" s="119"/>
      <c r="F1" s="119"/>
      <c r="G1" s="119"/>
      <c r="H1" s="44"/>
    </row>
    <row r="2" spans="1:11" ht="23.1" customHeight="1" x14ac:dyDescent="0.5">
      <c r="A2" s="119" t="s">
        <v>74</v>
      </c>
      <c r="B2" s="119"/>
      <c r="C2" s="119"/>
      <c r="D2" s="119"/>
      <c r="E2" s="119"/>
      <c r="F2" s="119"/>
      <c r="G2" s="119"/>
      <c r="H2" s="25"/>
      <c r="I2" s="13"/>
      <c r="J2" s="13"/>
      <c r="K2" s="13"/>
    </row>
    <row r="3" spans="1:11" s="12" customFormat="1" ht="23.1" customHeight="1" x14ac:dyDescent="0.5">
      <c r="A3" s="119" t="s">
        <v>148</v>
      </c>
      <c r="B3" s="119"/>
      <c r="C3" s="119"/>
      <c r="D3" s="119"/>
      <c r="E3" s="119"/>
      <c r="F3" s="119"/>
      <c r="G3" s="119"/>
      <c r="H3" s="44"/>
    </row>
    <row r="4" spans="1:11" ht="23.1" customHeight="1" x14ac:dyDescent="0.5">
      <c r="A4" s="13"/>
      <c r="B4" s="13"/>
      <c r="F4" s="13"/>
      <c r="H4" s="25"/>
      <c r="I4" s="13"/>
      <c r="K4" s="71" t="s">
        <v>3</v>
      </c>
    </row>
    <row r="5" spans="1:11" ht="23.1" customHeight="1" x14ac:dyDescent="0.5">
      <c r="A5" s="13"/>
      <c r="B5" s="13"/>
      <c r="E5" s="121" t="s">
        <v>130</v>
      </c>
      <c r="F5" s="121"/>
      <c r="G5" s="121"/>
      <c r="H5" s="25"/>
      <c r="I5" s="13"/>
    </row>
    <row r="6" spans="1:11" ht="23.1" customHeight="1" x14ac:dyDescent="0.5">
      <c r="A6" s="13"/>
      <c r="B6" s="13"/>
      <c r="E6" s="120" t="s">
        <v>129</v>
      </c>
      <c r="F6" s="120"/>
      <c r="G6" s="120"/>
      <c r="H6" s="68"/>
      <c r="I6" s="120" t="s">
        <v>1</v>
      </c>
      <c r="J6" s="120"/>
      <c r="K6" s="120"/>
    </row>
    <row r="7" spans="1:11" ht="23.1" customHeight="1" x14ac:dyDescent="0.5">
      <c r="A7" s="13"/>
      <c r="B7" s="13"/>
      <c r="E7" s="77" t="s">
        <v>149</v>
      </c>
      <c r="F7" s="13"/>
      <c r="G7" s="77" t="s">
        <v>79</v>
      </c>
      <c r="H7" s="77"/>
      <c r="I7" s="77" t="s">
        <v>149</v>
      </c>
      <c r="J7" s="13"/>
      <c r="K7" s="77" t="s">
        <v>79</v>
      </c>
    </row>
    <row r="8" spans="1:11" ht="23.1" customHeight="1" x14ac:dyDescent="0.5">
      <c r="A8" s="13"/>
      <c r="B8" s="15"/>
      <c r="C8" s="65" t="s">
        <v>31</v>
      </c>
      <c r="D8" s="39"/>
      <c r="E8" s="70">
        <v>2020</v>
      </c>
      <c r="F8" s="25"/>
      <c r="G8" s="70">
        <v>2019</v>
      </c>
      <c r="H8" s="77"/>
      <c r="I8" s="70">
        <v>2020</v>
      </c>
      <c r="J8" s="25"/>
      <c r="K8" s="70">
        <v>2019</v>
      </c>
    </row>
    <row r="9" spans="1:11" ht="23.1" customHeight="1" x14ac:dyDescent="0.5">
      <c r="A9" s="13"/>
      <c r="B9" s="15"/>
      <c r="C9" s="39"/>
      <c r="D9" s="39"/>
      <c r="E9" s="77" t="s">
        <v>176</v>
      </c>
      <c r="F9" s="25"/>
      <c r="G9" s="77" t="s">
        <v>178</v>
      </c>
      <c r="H9" s="77"/>
      <c r="I9" s="77" t="s">
        <v>176</v>
      </c>
      <c r="J9" s="25"/>
      <c r="K9" s="77" t="s">
        <v>178</v>
      </c>
    </row>
    <row r="10" spans="1:11" ht="23.1" customHeight="1" x14ac:dyDescent="0.5">
      <c r="A10" s="13"/>
      <c r="B10" s="15"/>
      <c r="C10" s="39"/>
      <c r="D10" s="39"/>
      <c r="E10" s="77" t="s">
        <v>177</v>
      </c>
      <c r="F10" s="25"/>
      <c r="G10" s="77"/>
      <c r="H10" s="77"/>
      <c r="I10" s="77" t="s">
        <v>177</v>
      </c>
      <c r="J10" s="25"/>
      <c r="K10" s="77"/>
    </row>
    <row r="11" spans="1:11" ht="23.1" customHeight="1" x14ac:dyDescent="0.5">
      <c r="A11" s="2" t="s">
        <v>4</v>
      </c>
      <c r="B11" s="13"/>
      <c r="F11" s="13"/>
      <c r="G11" s="16"/>
      <c r="H11" s="25"/>
      <c r="I11" s="16"/>
      <c r="J11" s="16"/>
      <c r="K11" s="16"/>
    </row>
    <row r="12" spans="1:11" ht="23.1" customHeight="1" x14ac:dyDescent="0.5">
      <c r="A12" s="6" t="s">
        <v>84</v>
      </c>
      <c r="B12" s="17"/>
      <c r="C12" s="36" t="s">
        <v>151</v>
      </c>
      <c r="D12" s="36"/>
      <c r="E12" s="19">
        <v>113104866</v>
      </c>
      <c r="F12" s="22"/>
      <c r="G12" s="101">
        <v>139646681</v>
      </c>
      <c r="H12" s="19"/>
      <c r="I12" s="19">
        <v>113104866</v>
      </c>
      <c r="J12" s="79"/>
      <c r="K12" s="101">
        <v>139646681</v>
      </c>
    </row>
    <row r="13" spans="1:11" ht="23.1" customHeight="1" x14ac:dyDescent="0.5">
      <c r="A13" s="6" t="s">
        <v>60</v>
      </c>
      <c r="B13" s="17"/>
      <c r="C13" s="36" t="s">
        <v>152</v>
      </c>
      <c r="D13" s="36"/>
      <c r="E13" s="19">
        <v>403684850</v>
      </c>
      <c r="F13" s="22"/>
      <c r="G13" s="101">
        <v>460188833</v>
      </c>
      <c r="H13" s="19"/>
      <c r="I13" s="19">
        <v>403684850</v>
      </c>
      <c r="J13" s="79"/>
      <c r="K13" s="101">
        <v>460188833</v>
      </c>
    </row>
    <row r="14" spans="1:11" ht="23.1" customHeight="1" x14ac:dyDescent="0.5">
      <c r="A14" s="6" t="s">
        <v>5</v>
      </c>
      <c r="B14" s="17"/>
      <c r="C14" s="36"/>
      <c r="D14" s="36"/>
      <c r="E14" s="19">
        <v>10680504</v>
      </c>
      <c r="F14" s="22"/>
      <c r="G14" s="101">
        <v>7992591</v>
      </c>
      <c r="H14" s="19"/>
      <c r="I14" s="19">
        <v>10680504</v>
      </c>
      <c r="J14" s="79"/>
      <c r="K14" s="101">
        <v>7992591</v>
      </c>
    </row>
    <row r="15" spans="1:11" ht="23.1" customHeight="1" x14ac:dyDescent="0.5">
      <c r="A15" s="6" t="s">
        <v>55</v>
      </c>
      <c r="B15" s="17"/>
      <c r="C15" s="36" t="s">
        <v>58</v>
      </c>
      <c r="D15" s="36"/>
      <c r="E15" s="19">
        <v>574845632</v>
      </c>
      <c r="F15" s="22"/>
      <c r="G15" s="101">
        <v>659616170</v>
      </c>
      <c r="H15" s="19"/>
      <c r="I15" s="19">
        <v>574845632</v>
      </c>
      <c r="J15" s="79"/>
      <c r="K15" s="101">
        <v>659616170</v>
      </c>
    </row>
    <row r="16" spans="1:11" ht="23.1" customHeight="1" x14ac:dyDescent="0.5">
      <c r="A16" s="6" t="s">
        <v>89</v>
      </c>
      <c r="B16" s="17"/>
      <c r="C16" s="36" t="s">
        <v>64</v>
      </c>
      <c r="D16" s="36"/>
      <c r="E16" s="19">
        <v>939013088</v>
      </c>
      <c r="F16" s="22"/>
      <c r="G16" s="101">
        <v>532731843</v>
      </c>
      <c r="H16" s="19"/>
      <c r="I16" s="19">
        <v>939013088</v>
      </c>
      <c r="J16" s="79"/>
      <c r="K16" s="101">
        <v>532731843</v>
      </c>
    </row>
    <row r="17" spans="1:11" ht="23.1" customHeight="1" x14ac:dyDescent="0.5">
      <c r="A17" s="6" t="s">
        <v>63</v>
      </c>
      <c r="B17" s="17"/>
      <c r="C17" s="36"/>
      <c r="D17" s="36"/>
      <c r="E17" s="19"/>
      <c r="F17" s="22"/>
      <c r="G17" s="101"/>
      <c r="H17" s="79"/>
      <c r="I17" s="19"/>
      <c r="J17" s="19"/>
      <c r="K17" s="101"/>
    </row>
    <row r="18" spans="1:11" ht="23.1" customHeight="1" x14ac:dyDescent="0.5">
      <c r="A18" s="6" t="s">
        <v>6</v>
      </c>
      <c r="B18" s="17"/>
      <c r="C18" s="36" t="s">
        <v>68</v>
      </c>
      <c r="D18" s="36"/>
      <c r="E18" s="19">
        <v>3066881526</v>
      </c>
      <c r="F18" s="22"/>
      <c r="G18" s="101">
        <v>3044185647</v>
      </c>
      <c r="H18" s="79"/>
      <c r="I18" s="19">
        <v>3066881526</v>
      </c>
      <c r="J18" s="19"/>
      <c r="K18" s="101">
        <v>2988961052</v>
      </c>
    </row>
    <row r="19" spans="1:11" ht="23.1" customHeight="1" x14ac:dyDescent="0.5">
      <c r="A19" s="6" t="s">
        <v>179</v>
      </c>
      <c r="B19" s="17"/>
      <c r="C19" s="36" t="s">
        <v>65</v>
      </c>
      <c r="D19" s="36"/>
      <c r="E19" s="19">
        <v>942605</v>
      </c>
      <c r="F19" s="22"/>
      <c r="G19" s="101">
        <v>949846</v>
      </c>
      <c r="H19" s="79"/>
      <c r="I19" s="19">
        <v>942605</v>
      </c>
      <c r="J19" s="19"/>
      <c r="K19" s="101">
        <v>949846</v>
      </c>
    </row>
    <row r="20" spans="1:11" ht="23.1" customHeight="1" x14ac:dyDescent="0.5">
      <c r="A20" s="1" t="s">
        <v>128</v>
      </c>
      <c r="B20" s="17"/>
      <c r="C20" s="36" t="s">
        <v>90</v>
      </c>
      <c r="D20" s="36"/>
      <c r="E20" s="19">
        <v>28877681</v>
      </c>
      <c r="F20" s="22"/>
      <c r="G20" s="101">
        <v>27016839</v>
      </c>
      <c r="H20" s="79"/>
      <c r="I20" s="19">
        <v>43256079</v>
      </c>
      <c r="J20" s="19"/>
      <c r="K20" s="101">
        <v>43256079</v>
      </c>
    </row>
    <row r="21" spans="1:11" ht="23.1" customHeight="1" x14ac:dyDescent="0.5">
      <c r="A21" s="6" t="s">
        <v>61</v>
      </c>
      <c r="B21" s="17"/>
      <c r="C21" s="36" t="s">
        <v>69</v>
      </c>
      <c r="D21" s="36"/>
      <c r="E21" s="19">
        <v>220187825</v>
      </c>
      <c r="F21" s="22"/>
      <c r="G21" s="101">
        <v>242549566</v>
      </c>
      <c r="H21" s="79"/>
      <c r="I21" s="19">
        <v>220187825</v>
      </c>
      <c r="J21" s="19"/>
      <c r="K21" s="101">
        <v>242549566</v>
      </c>
    </row>
    <row r="22" spans="1:11" ht="23.1" customHeight="1" x14ac:dyDescent="0.5">
      <c r="A22" s="6" t="s">
        <v>153</v>
      </c>
      <c r="B22" s="17"/>
      <c r="C22" s="36" t="s">
        <v>116</v>
      </c>
      <c r="D22" s="36"/>
      <c r="E22" s="108">
        <v>70663621</v>
      </c>
      <c r="F22" s="22"/>
      <c r="G22" s="108">
        <v>0</v>
      </c>
      <c r="H22" s="79"/>
      <c r="I22" s="108">
        <v>70663621</v>
      </c>
      <c r="J22" s="108"/>
      <c r="K22" s="108">
        <v>0</v>
      </c>
    </row>
    <row r="23" spans="1:11" ht="23.1" customHeight="1" x14ac:dyDescent="0.5">
      <c r="A23" s="6" t="s">
        <v>62</v>
      </c>
      <c r="B23" s="17"/>
      <c r="C23" s="36" t="s">
        <v>91</v>
      </c>
      <c r="D23" s="36"/>
      <c r="E23" s="19">
        <v>50978815</v>
      </c>
      <c r="F23" s="22"/>
      <c r="G23" s="101">
        <v>53359278</v>
      </c>
      <c r="H23" s="79"/>
      <c r="I23" s="19">
        <v>50978815</v>
      </c>
      <c r="J23" s="19"/>
      <c r="K23" s="101">
        <v>53359278</v>
      </c>
    </row>
    <row r="24" spans="1:11" ht="23.1" customHeight="1" x14ac:dyDescent="0.5">
      <c r="A24" s="6" t="s">
        <v>45</v>
      </c>
      <c r="B24" s="17"/>
      <c r="C24" s="36" t="s">
        <v>56</v>
      </c>
      <c r="D24" s="36"/>
      <c r="E24" s="19">
        <v>249454277</v>
      </c>
      <c r="F24" s="22"/>
      <c r="G24" s="101">
        <v>213721758</v>
      </c>
      <c r="H24" s="79"/>
      <c r="I24" s="19">
        <v>235533678</v>
      </c>
      <c r="J24" s="19"/>
      <c r="K24" s="101">
        <v>210473910</v>
      </c>
    </row>
    <row r="25" spans="1:11" ht="23.1" customHeight="1" x14ac:dyDescent="0.5">
      <c r="A25" s="1" t="s">
        <v>7</v>
      </c>
      <c r="B25" s="17"/>
      <c r="C25" s="36"/>
      <c r="D25" s="36"/>
      <c r="E25" s="19"/>
      <c r="F25" s="22"/>
      <c r="G25" s="101"/>
      <c r="H25" s="79"/>
      <c r="I25" s="19"/>
      <c r="J25" s="19"/>
      <c r="K25" s="101"/>
    </row>
    <row r="26" spans="1:11" ht="23.1" customHeight="1" x14ac:dyDescent="0.5">
      <c r="A26" s="1" t="s">
        <v>71</v>
      </c>
      <c r="B26" s="17"/>
      <c r="C26" s="36" t="s">
        <v>154</v>
      </c>
      <c r="D26" s="36"/>
      <c r="E26" s="19">
        <v>84867238</v>
      </c>
      <c r="F26" s="22"/>
      <c r="G26" s="101">
        <v>118749174</v>
      </c>
      <c r="H26" s="79"/>
      <c r="I26" s="19">
        <v>84867238</v>
      </c>
      <c r="J26" s="19"/>
      <c r="K26" s="101">
        <v>118749174</v>
      </c>
    </row>
    <row r="27" spans="1:11" ht="23.1" customHeight="1" x14ac:dyDescent="0.5">
      <c r="A27" s="1" t="s">
        <v>88</v>
      </c>
      <c r="B27" s="17"/>
      <c r="C27" s="36"/>
      <c r="D27" s="36"/>
      <c r="E27" s="19">
        <v>10622091</v>
      </c>
      <c r="F27" s="22"/>
      <c r="G27" s="101">
        <v>73691390</v>
      </c>
      <c r="H27" s="79"/>
      <c r="I27" s="19">
        <v>10622091</v>
      </c>
      <c r="J27" s="19"/>
      <c r="K27" s="101">
        <v>73691390</v>
      </c>
    </row>
    <row r="28" spans="1:11" ht="23.1" customHeight="1" x14ac:dyDescent="0.5">
      <c r="A28" s="1" t="s">
        <v>155</v>
      </c>
      <c r="B28" s="17"/>
      <c r="C28" s="36"/>
      <c r="D28" s="36"/>
      <c r="E28" s="108">
        <v>2965380</v>
      </c>
      <c r="F28" s="22"/>
      <c r="G28" s="108">
        <v>0</v>
      </c>
      <c r="H28" s="79"/>
      <c r="I28" s="108">
        <v>2965380</v>
      </c>
      <c r="J28" s="108"/>
      <c r="K28" s="108">
        <v>0</v>
      </c>
    </row>
    <row r="29" spans="1:11" ht="23.1" customHeight="1" x14ac:dyDescent="0.5">
      <c r="A29" s="1" t="s">
        <v>8</v>
      </c>
      <c r="B29" s="17"/>
      <c r="C29" s="36"/>
      <c r="D29" s="36"/>
      <c r="E29" s="19">
        <v>127270248</v>
      </c>
      <c r="F29" s="22"/>
      <c r="G29" s="101">
        <v>128901665</v>
      </c>
      <c r="H29" s="79"/>
      <c r="I29" s="19">
        <v>127270248</v>
      </c>
      <c r="J29" s="19"/>
      <c r="K29" s="101">
        <v>128901665</v>
      </c>
    </row>
    <row r="30" spans="1:11" ht="23.1" customHeight="1" thickBot="1" x14ac:dyDescent="0.55000000000000004">
      <c r="A30" s="3" t="s">
        <v>9</v>
      </c>
      <c r="B30" s="13"/>
      <c r="C30" s="67"/>
      <c r="D30" s="67"/>
      <c r="E30" s="85">
        <f>SUM(E12:E29)</f>
        <v>5955040247</v>
      </c>
      <c r="F30" s="22"/>
      <c r="G30" s="85">
        <f>SUM(G12:G29)</f>
        <v>5703301281</v>
      </c>
      <c r="H30" s="57"/>
      <c r="I30" s="85">
        <f>SUM(I12:I29)</f>
        <v>5955498046</v>
      </c>
      <c r="J30" s="19"/>
      <c r="K30" s="85">
        <f>SUM(K12:K29)</f>
        <v>5661068078</v>
      </c>
    </row>
    <row r="31" spans="1:11" ht="23.1" customHeight="1" thickTop="1" x14ac:dyDescent="0.5">
      <c r="A31" s="13"/>
      <c r="B31" s="13"/>
      <c r="F31" s="13"/>
      <c r="H31" s="25"/>
    </row>
    <row r="32" spans="1:11" ht="23.1" customHeight="1" x14ac:dyDescent="0.5">
      <c r="A32" s="1" t="s">
        <v>10</v>
      </c>
      <c r="B32" s="13"/>
      <c r="F32" s="13"/>
      <c r="H32" s="25"/>
    </row>
    <row r="33" spans="1:11" s="12" customFormat="1" ht="21.95" customHeight="1" x14ac:dyDescent="0.5">
      <c r="A33" s="119" t="s">
        <v>44</v>
      </c>
      <c r="B33" s="119"/>
      <c r="C33" s="119"/>
      <c r="D33" s="119"/>
      <c r="E33" s="119"/>
      <c r="F33" s="119"/>
      <c r="G33" s="119"/>
      <c r="H33" s="44"/>
    </row>
    <row r="34" spans="1:11" ht="21.95" customHeight="1" x14ac:dyDescent="0.5">
      <c r="A34" s="119" t="s">
        <v>75</v>
      </c>
      <c r="B34" s="119"/>
      <c r="C34" s="119"/>
      <c r="D34" s="119"/>
      <c r="E34" s="119"/>
      <c r="F34" s="119"/>
      <c r="G34" s="119"/>
      <c r="H34" s="25"/>
      <c r="I34" s="13"/>
      <c r="J34" s="13"/>
      <c r="K34" s="13"/>
    </row>
    <row r="35" spans="1:11" s="12" customFormat="1" ht="21.95" customHeight="1" x14ac:dyDescent="0.5">
      <c r="A35" s="119" t="s">
        <v>148</v>
      </c>
      <c r="B35" s="119"/>
      <c r="C35" s="119"/>
      <c r="D35" s="119"/>
      <c r="E35" s="119"/>
      <c r="F35" s="119"/>
      <c r="G35" s="119"/>
      <c r="H35" s="44"/>
    </row>
    <row r="36" spans="1:11" ht="21.95" customHeight="1" x14ac:dyDescent="0.5">
      <c r="A36" s="13"/>
      <c r="B36" s="13"/>
      <c r="F36" s="13"/>
      <c r="H36" s="25"/>
      <c r="I36" s="13"/>
      <c r="J36" s="71"/>
      <c r="K36" s="71" t="s">
        <v>3</v>
      </c>
    </row>
    <row r="37" spans="1:11" ht="21.95" customHeight="1" x14ac:dyDescent="0.5">
      <c r="A37" s="13"/>
      <c r="B37" s="13"/>
      <c r="E37" s="121" t="s">
        <v>130</v>
      </c>
      <c r="F37" s="121"/>
      <c r="G37" s="121"/>
      <c r="H37" s="25"/>
      <c r="I37" s="13"/>
      <c r="J37" s="71"/>
      <c r="K37" s="71"/>
    </row>
    <row r="38" spans="1:11" ht="21.95" customHeight="1" x14ac:dyDescent="0.5">
      <c r="A38" s="13"/>
      <c r="B38" s="13"/>
      <c r="E38" s="120" t="s">
        <v>129</v>
      </c>
      <c r="F38" s="120"/>
      <c r="G38" s="120"/>
      <c r="H38" s="68"/>
      <c r="I38" s="120" t="s">
        <v>1</v>
      </c>
      <c r="J38" s="120"/>
      <c r="K38" s="120"/>
    </row>
    <row r="39" spans="1:11" ht="21.95" customHeight="1" x14ac:dyDescent="0.5">
      <c r="A39" s="13"/>
      <c r="B39" s="13"/>
      <c r="E39" s="77" t="s">
        <v>149</v>
      </c>
      <c r="F39" s="13"/>
      <c r="G39" s="77" t="s">
        <v>79</v>
      </c>
      <c r="H39" s="77"/>
      <c r="I39" s="77" t="s">
        <v>149</v>
      </c>
      <c r="J39" s="13"/>
      <c r="K39" s="77" t="s">
        <v>79</v>
      </c>
    </row>
    <row r="40" spans="1:11" ht="21.95" customHeight="1" x14ac:dyDescent="0.5">
      <c r="A40" s="13"/>
      <c r="B40" s="15"/>
      <c r="C40" s="65" t="s">
        <v>31</v>
      </c>
      <c r="D40" s="39"/>
      <c r="E40" s="70">
        <v>2020</v>
      </c>
      <c r="F40" s="25"/>
      <c r="G40" s="70">
        <v>2019</v>
      </c>
      <c r="H40" s="77"/>
      <c r="I40" s="70">
        <v>2020</v>
      </c>
      <c r="J40" s="25"/>
      <c r="K40" s="70">
        <v>2019</v>
      </c>
    </row>
    <row r="41" spans="1:11" ht="21.95" customHeight="1" x14ac:dyDescent="0.5">
      <c r="A41" s="13"/>
      <c r="B41" s="15"/>
      <c r="C41" s="39"/>
      <c r="D41" s="39"/>
      <c r="E41" s="77" t="s">
        <v>176</v>
      </c>
      <c r="F41" s="25"/>
      <c r="G41" s="77" t="s">
        <v>178</v>
      </c>
      <c r="H41" s="77"/>
      <c r="I41" s="77" t="s">
        <v>176</v>
      </c>
      <c r="J41" s="25"/>
      <c r="K41" s="77" t="s">
        <v>178</v>
      </c>
    </row>
    <row r="42" spans="1:11" ht="21.95" customHeight="1" x14ac:dyDescent="0.5">
      <c r="A42" s="13"/>
      <c r="B42" s="15"/>
      <c r="C42" s="39"/>
      <c r="D42" s="39"/>
      <c r="E42" s="77" t="s">
        <v>177</v>
      </c>
      <c r="F42" s="25"/>
      <c r="G42" s="77"/>
      <c r="H42" s="77"/>
      <c r="I42" s="77" t="s">
        <v>177</v>
      </c>
      <c r="J42" s="25"/>
      <c r="K42" s="77"/>
    </row>
    <row r="43" spans="1:11" ht="21.95" customHeight="1" x14ac:dyDescent="0.5">
      <c r="A43" s="3" t="s">
        <v>47</v>
      </c>
      <c r="B43" s="15"/>
      <c r="C43" s="35"/>
      <c r="D43" s="35"/>
      <c r="E43" s="35"/>
      <c r="F43" s="15"/>
      <c r="G43" s="7"/>
      <c r="H43" s="15"/>
      <c r="I43" s="10"/>
      <c r="J43" s="11"/>
      <c r="K43" s="7"/>
    </row>
    <row r="44" spans="1:11" ht="21.95" customHeight="1" x14ac:dyDescent="0.5">
      <c r="A44" s="3" t="s">
        <v>11</v>
      </c>
      <c r="B44" s="13"/>
      <c r="F44" s="13"/>
      <c r="G44" s="18"/>
      <c r="H44" s="25"/>
      <c r="I44" s="18"/>
      <c r="J44" s="18"/>
      <c r="K44" s="18"/>
    </row>
    <row r="45" spans="1:11" ht="21.95" customHeight="1" x14ac:dyDescent="0.5">
      <c r="A45" s="6" t="s">
        <v>13</v>
      </c>
      <c r="B45" s="17"/>
      <c r="C45" s="36" t="s">
        <v>101</v>
      </c>
      <c r="D45" s="36"/>
      <c r="E45" s="19">
        <v>2549248792</v>
      </c>
      <c r="F45" s="22"/>
      <c r="G45" s="101">
        <v>2581112521</v>
      </c>
      <c r="H45" s="79"/>
      <c r="I45" s="19">
        <v>2549248792</v>
      </c>
      <c r="J45" s="19"/>
      <c r="K45" s="101">
        <v>2581112521</v>
      </c>
    </row>
    <row r="46" spans="1:11" ht="21.95" customHeight="1" x14ac:dyDescent="0.5">
      <c r="A46" s="6" t="s">
        <v>12</v>
      </c>
      <c r="B46" s="17"/>
      <c r="C46" s="36" t="s">
        <v>111</v>
      </c>
      <c r="D46" s="36"/>
      <c r="E46" s="19">
        <v>1164629758</v>
      </c>
      <c r="F46" s="22"/>
      <c r="G46" s="101">
        <v>761022233</v>
      </c>
      <c r="H46" s="19"/>
      <c r="I46" s="19">
        <v>1164629758</v>
      </c>
      <c r="J46" s="79"/>
      <c r="K46" s="101">
        <v>761022233</v>
      </c>
    </row>
    <row r="47" spans="1:11" ht="21.95" customHeight="1" x14ac:dyDescent="0.5">
      <c r="A47" s="6" t="s">
        <v>139</v>
      </c>
      <c r="B47" s="17"/>
      <c r="C47" s="36"/>
      <c r="D47" s="36"/>
      <c r="E47" s="19">
        <v>5559617</v>
      </c>
      <c r="F47" s="22"/>
      <c r="G47" s="101">
        <v>9095850</v>
      </c>
      <c r="H47" s="19"/>
      <c r="I47" s="19">
        <v>5559617</v>
      </c>
      <c r="J47" s="79"/>
      <c r="K47" s="101">
        <v>9095850</v>
      </c>
    </row>
    <row r="48" spans="1:11" ht="21.95" customHeight="1" x14ac:dyDescent="0.5">
      <c r="A48" s="6" t="s">
        <v>156</v>
      </c>
      <c r="B48" s="17"/>
      <c r="C48" s="36" t="s">
        <v>117</v>
      </c>
      <c r="D48" s="36"/>
      <c r="E48" s="108">
        <v>65417126</v>
      </c>
      <c r="F48" s="22"/>
      <c r="G48" s="108">
        <v>0</v>
      </c>
      <c r="H48" s="108"/>
      <c r="I48" s="108">
        <v>65417126</v>
      </c>
      <c r="J48" s="79"/>
      <c r="K48" s="108">
        <v>0</v>
      </c>
    </row>
    <row r="49" spans="1:11" ht="21.95" customHeight="1" x14ac:dyDescent="0.5">
      <c r="A49" s="6" t="s">
        <v>52</v>
      </c>
      <c r="B49" s="17"/>
      <c r="C49" s="36"/>
      <c r="D49" s="36"/>
      <c r="E49" s="19">
        <v>62950926</v>
      </c>
      <c r="F49" s="22"/>
      <c r="G49" s="101">
        <v>61300779</v>
      </c>
      <c r="H49" s="19"/>
      <c r="I49" s="19">
        <v>62950926</v>
      </c>
      <c r="J49" s="79"/>
      <c r="K49" s="101">
        <v>61300779</v>
      </c>
    </row>
    <row r="50" spans="1:11" ht="21.95" customHeight="1" x14ac:dyDescent="0.5">
      <c r="A50" s="6" t="s">
        <v>54</v>
      </c>
      <c r="B50" s="20"/>
      <c r="C50" s="36"/>
      <c r="D50" s="36"/>
      <c r="E50" s="19"/>
      <c r="F50" s="22"/>
      <c r="G50" s="101"/>
      <c r="H50" s="79"/>
      <c r="I50" s="19"/>
      <c r="J50" s="19"/>
      <c r="K50" s="101"/>
    </row>
    <row r="51" spans="1:11" ht="21.95" customHeight="1" x14ac:dyDescent="0.5">
      <c r="A51" s="6" t="s">
        <v>80</v>
      </c>
      <c r="B51" s="20"/>
      <c r="C51" s="36"/>
      <c r="D51" s="36"/>
      <c r="E51" s="19">
        <v>85596278</v>
      </c>
      <c r="F51" s="22"/>
      <c r="G51" s="101">
        <v>86728688</v>
      </c>
      <c r="H51" s="79"/>
      <c r="I51" s="19">
        <v>85596278</v>
      </c>
      <c r="J51" s="19"/>
      <c r="K51" s="101">
        <v>86728688</v>
      </c>
    </row>
    <row r="52" spans="1:11" ht="21.95" customHeight="1" x14ac:dyDescent="0.5">
      <c r="A52" s="1" t="s">
        <v>14</v>
      </c>
      <c r="B52" s="20"/>
      <c r="C52" s="26"/>
      <c r="D52" s="26"/>
      <c r="E52" s="19">
        <v>50494461</v>
      </c>
      <c r="F52" s="22"/>
      <c r="G52" s="101">
        <v>44578080</v>
      </c>
      <c r="H52" s="79"/>
      <c r="I52" s="19">
        <v>50494461</v>
      </c>
      <c r="J52" s="19"/>
      <c r="K52" s="101">
        <v>44578080</v>
      </c>
    </row>
    <row r="53" spans="1:11" ht="21.95" customHeight="1" x14ac:dyDescent="0.5">
      <c r="A53" s="95" t="s">
        <v>127</v>
      </c>
      <c r="B53" s="20"/>
      <c r="C53" s="36"/>
      <c r="D53" s="36"/>
      <c r="E53" s="19">
        <v>0</v>
      </c>
      <c r="F53" s="22"/>
      <c r="G53" s="101">
        <v>15869920</v>
      </c>
      <c r="H53" s="79"/>
      <c r="I53" s="19">
        <v>0</v>
      </c>
      <c r="J53" s="19"/>
      <c r="K53" s="101">
        <v>15869920</v>
      </c>
    </row>
    <row r="54" spans="1:11" ht="21.95" customHeight="1" x14ac:dyDescent="0.5">
      <c r="A54" s="1" t="s">
        <v>8</v>
      </c>
      <c r="B54" s="17"/>
      <c r="C54" s="36"/>
      <c r="D54" s="36"/>
      <c r="E54" s="19">
        <v>51272352</v>
      </c>
      <c r="F54" s="22"/>
      <c r="G54" s="101">
        <v>77106342</v>
      </c>
      <c r="H54" s="79"/>
      <c r="I54" s="19">
        <v>51272352</v>
      </c>
      <c r="J54" s="19"/>
      <c r="K54" s="101">
        <v>77106342</v>
      </c>
    </row>
    <row r="55" spans="1:11" ht="21.95" customHeight="1" x14ac:dyDescent="0.5">
      <c r="A55" s="3" t="s">
        <v>15</v>
      </c>
      <c r="B55" s="17"/>
      <c r="C55" s="36"/>
      <c r="D55" s="36"/>
      <c r="E55" s="66">
        <f>SUM(E45:E54)</f>
        <v>4035169310</v>
      </c>
      <c r="F55" s="22"/>
      <c r="G55" s="66">
        <f>SUM(G45:G54)</f>
        <v>3636814413</v>
      </c>
      <c r="H55" s="79"/>
      <c r="I55" s="66">
        <f>SUM(I45:I54)</f>
        <v>4035169310</v>
      </c>
      <c r="J55" s="19"/>
      <c r="K55" s="66">
        <f>SUM(K45:K54)</f>
        <v>3636814413</v>
      </c>
    </row>
    <row r="56" spans="1:11" ht="21.95" customHeight="1" x14ac:dyDescent="0.5">
      <c r="A56" s="21" t="s">
        <v>48</v>
      </c>
      <c r="B56" s="17"/>
      <c r="C56" s="36"/>
      <c r="D56" s="36"/>
      <c r="E56" s="36"/>
      <c r="F56" s="22"/>
      <c r="G56" s="19"/>
      <c r="H56" s="36"/>
      <c r="I56" s="19"/>
      <c r="J56" s="19"/>
      <c r="K56" s="19"/>
    </row>
    <row r="57" spans="1:11" ht="21.95" customHeight="1" x14ac:dyDescent="0.5">
      <c r="A57" s="9" t="s">
        <v>16</v>
      </c>
      <c r="B57" s="17"/>
      <c r="C57" s="36"/>
      <c r="D57" s="36"/>
      <c r="E57" s="36"/>
      <c r="F57" s="22"/>
      <c r="G57" s="19"/>
      <c r="H57" s="36"/>
      <c r="I57" s="19"/>
      <c r="J57" s="19"/>
      <c r="K57" s="19"/>
    </row>
    <row r="58" spans="1:11" ht="21.95" customHeight="1" x14ac:dyDescent="0.5">
      <c r="A58" s="9" t="s">
        <v>17</v>
      </c>
      <c r="B58" s="17"/>
      <c r="C58" s="36"/>
      <c r="D58" s="36"/>
      <c r="E58" s="36"/>
      <c r="F58" s="22"/>
      <c r="G58" s="19"/>
      <c r="H58" s="36"/>
      <c r="I58" s="19"/>
      <c r="J58" s="19"/>
      <c r="K58" s="19"/>
    </row>
    <row r="59" spans="1:11" ht="21.95" customHeight="1" thickBot="1" x14ac:dyDescent="0.55000000000000004">
      <c r="A59" s="1" t="s">
        <v>157</v>
      </c>
      <c r="B59" s="17"/>
      <c r="C59" s="36"/>
      <c r="D59" s="36"/>
      <c r="E59" s="51">
        <v>350000000</v>
      </c>
      <c r="F59" s="52"/>
      <c r="G59" s="51">
        <v>350000000</v>
      </c>
      <c r="H59" s="52"/>
      <c r="I59" s="51">
        <v>350000000</v>
      </c>
      <c r="J59" s="79"/>
      <c r="K59" s="51">
        <v>350000000</v>
      </c>
    </row>
    <row r="60" spans="1:11" ht="21.95" customHeight="1" thickTop="1" x14ac:dyDescent="0.5">
      <c r="A60" s="9" t="s">
        <v>57</v>
      </c>
      <c r="B60" s="17"/>
      <c r="C60" s="36"/>
      <c r="D60" s="36"/>
      <c r="E60" s="19"/>
      <c r="F60" s="22"/>
      <c r="G60" s="101"/>
      <c r="H60" s="79"/>
      <c r="I60" s="19"/>
      <c r="J60" s="19"/>
      <c r="K60" s="101"/>
    </row>
    <row r="61" spans="1:11" ht="21.95" customHeight="1" x14ac:dyDescent="0.5">
      <c r="A61" s="1" t="s">
        <v>157</v>
      </c>
      <c r="B61" s="17"/>
      <c r="C61" s="36"/>
      <c r="D61" s="36"/>
      <c r="E61" s="52">
        <v>350000000</v>
      </c>
      <c r="F61" s="52"/>
      <c r="G61" s="52">
        <v>350000000</v>
      </c>
      <c r="H61" s="79"/>
      <c r="I61" s="52">
        <v>350000000</v>
      </c>
      <c r="J61" s="52"/>
      <c r="K61" s="52">
        <v>350000000</v>
      </c>
    </row>
    <row r="62" spans="1:11" ht="21.95" customHeight="1" x14ac:dyDescent="0.5">
      <c r="A62" s="6" t="s">
        <v>18</v>
      </c>
      <c r="B62" s="17"/>
      <c r="C62" s="36"/>
      <c r="D62" s="36"/>
      <c r="E62" s="19">
        <v>647275073</v>
      </c>
      <c r="F62" s="22"/>
      <c r="G62" s="101">
        <v>647275073</v>
      </c>
      <c r="H62" s="79"/>
      <c r="I62" s="19">
        <v>647275073</v>
      </c>
      <c r="J62" s="19"/>
      <c r="K62" s="101">
        <v>647275073</v>
      </c>
    </row>
    <row r="63" spans="1:11" ht="21.95" customHeight="1" x14ac:dyDescent="0.5">
      <c r="A63" s="1" t="s">
        <v>19</v>
      </c>
      <c r="B63" s="17"/>
      <c r="C63" s="36"/>
      <c r="D63" s="36"/>
      <c r="E63" s="19"/>
      <c r="F63" s="22"/>
      <c r="G63" s="101"/>
      <c r="H63" s="79"/>
      <c r="I63" s="19"/>
      <c r="J63" s="19"/>
      <c r="K63" s="101"/>
    </row>
    <row r="64" spans="1:11" ht="21.95" customHeight="1" x14ac:dyDescent="0.5">
      <c r="A64" s="1" t="s">
        <v>20</v>
      </c>
      <c r="B64" s="17"/>
      <c r="C64" s="36"/>
      <c r="D64" s="36"/>
      <c r="E64" s="19"/>
      <c r="F64" s="22"/>
      <c r="G64" s="101"/>
      <c r="H64" s="79"/>
      <c r="I64" s="19"/>
      <c r="J64" s="19"/>
      <c r="K64" s="101"/>
    </row>
    <row r="65" spans="1:11" ht="21.95" customHeight="1" x14ac:dyDescent="0.5">
      <c r="A65" s="1" t="s">
        <v>72</v>
      </c>
      <c r="B65" s="17"/>
      <c r="C65" s="36"/>
      <c r="D65" s="36"/>
      <c r="E65" s="19">
        <v>35000000</v>
      </c>
      <c r="F65" s="22"/>
      <c r="G65" s="101">
        <v>35000000</v>
      </c>
      <c r="H65" s="79"/>
      <c r="I65" s="19">
        <v>35000000</v>
      </c>
      <c r="J65" s="19"/>
      <c r="K65" s="101">
        <v>35000000</v>
      </c>
    </row>
    <row r="66" spans="1:11" ht="21.95" customHeight="1" x14ac:dyDescent="0.5">
      <c r="A66" s="1" t="s">
        <v>21</v>
      </c>
      <c r="B66" s="17"/>
      <c r="C66" s="36"/>
      <c r="D66" s="36"/>
      <c r="E66" s="19">
        <v>20000000</v>
      </c>
      <c r="F66" s="22"/>
      <c r="G66" s="101">
        <v>20000000</v>
      </c>
      <c r="H66" s="79"/>
      <c r="I66" s="19">
        <v>20000000</v>
      </c>
      <c r="J66" s="19"/>
      <c r="K66" s="101">
        <v>20000000</v>
      </c>
    </row>
    <row r="67" spans="1:11" ht="21.95" customHeight="1" x14ac:dyDescent="0.5">
      <c r="A67" s="1" t="s">
        <v>22</v>
      </c>
      <c r="B67" s="17"/>
      <c r="C67" s="67"/>
      <c r="D67" s="67"/>
      <c r="E67" s="22">
        <v>896106028</v>
      </c>
      <c r="F67" s="22"/>
      <c r="G67" s="22">
        <v>1047820233</v>
      </c>
      <c r="H67" s="79"/>
      <c r="I67" s="22">
        <v>848679287</v>
      </c>
      <c r="J67" s="19"/>
      <c r="K67" s="22">
        <v>1000237594</v>
      </c>
    </row>
    <row r="68" spans="1:11" ht="21.95" customHeight="1" x14ac:dyDescent="0.5">
      <c r="A68" s="9" t="s">
        <v>39</v>
      </c>
      <c r="B68" s="17"/>
      <c r="C68" s="67"/>
      <c r="D68" s="67"/>
      <c r="E68" s="54">
        <v>-28510164</v>
      </c>
      <c r="F68" s="22"/>
      <c r="G68" s="54">
        <v>-33608438</v>
      </c>
      <c r="H68" s="79"/>
      <c r="I68" s="54">
        <v>19374376</v>
      </c>
      <c r="J68" s="19"/>
      <c r="K68" s="54">
        <v>-28259002</v>
      </c>
    </row>
    <row r="69" spans="1:11" ht="21.95" customHeight="1" x14ac:dyDescent="0.5">
      <c r="A69" s="21" t="s">
        <v>49</v>
      </c>
      <c r="B69" s="13"/>
      <c r="C69" s="67"/>
      <c r="D69" s="67"/>
      <c r="E69" s="54">
        <f>SUM(E61:E68)</f>
        <v>1919870937</v>
      </c>
      <c r="F69" s="22"/>
      <c r="G69" s="54">
        <f>SUM(G61:G68)</f>
        <v>2066486868</v>
      </c>
      <c r="H69" s="22">
        <f>SUM(H62:H67)</f>
        <v>0</v>
      </c>
      <c r="I69" s="54">
        <f>SUM(I61:I68)</f>
        <v>1920328736</v>
      </c>
      <c r="J69" s="22">
        <f>SUM(J62:J67)</f>
        <v>0</v>
      </c>
      <c r="K69" s="54">
        <f>SUM(K61:K68)</f>
        <v>2024253665</v>
      </c>
    </row>
    <row r="70" spans="1:11" ht="21.95" customHeight="1" thickBot="1" x14ac:dyDescent="0.55000000000000004">
      <c r="A70" s="21" t="s">
        <v>50</v>
      </c>
      <c r="B70" s="13"/>
      <c r="E70" s="96">
        <f>SUM(E55,E69)</f>
        <v>5955040247</v>
      </c>
      <c r="F70" s="22"/>
      <c r="G70" s="96">
        <f>SUM(G55,G69)</f>
        <v>5703301281</v>
      </c>
      <c r="H70" s="57"/>
      <c r="I70" s="96">
        <f>SUM(I55,I69)</f>
        <v>5955498046</v>
      </c>
      <c r="J70" s="19"/>
      <c r="K70" s="96">
        <f>SUM(K55,K69)</f>
        <v>5661068078</v>
      </c>
    </row>
    <row r="71" spans="1:11" ht="21.95" customHeight="1" thickTop="1" x14ac:dyDescent="0.5">
      <c r="A71" s="13"/>
      <c r="B71" s="13"/>
      <c r="E71" s="19"/>
      <c r="F71" s="22"/>
      <c r="G71" s="19"/>
      <c r="H71" s="57"/>
      <c r="I71" s="19"/>
      <c r="J71" s="19"/>
      <c r="K71" s="19"/>
    </row>
    <row r="72" spans="1:11" ht="21.95" customHeight="1" x14ac:dyDescent="0.5">
      <c r="A72" s="1" t="s">
        <v>10</v>
      </c>
      <c r="B72" s="13"/>
      <c r="F72" s="13"/>
      <c r="H72" s="25"/>
    </row>
    <row r="73" spans="1:11" ht="21.95" customHeight="1" x14ac:dyDescent="0.5">
      <c r="A73" s="13"/>
      <c r="B73" s="13"/>
      <c r="F73" s="13"/>
      <c r="H73" s="25"/>
    </row>
    <row r="74" spans="1:11" ht="21.95" customHeight="1" x14ac:dyDescent="0.5">
      <c r="A74" s="23"/>
      <c r="B74" s="24"/>
      <c r="C74" s="37"/>
      <c r="D74" s="37"/>
      <c r="E74" s="37"/>
      <c r="F74" s="24"/>
      <c r="H74" s="24"/>
      <c r="I74" s="24"/>
    </row>
    <row r="75" spans="1:11" ht="21.95" customHeight="1" x14ac:dyDescent="0.5">
      <c r="A75" s="13"/>
      <c r="B75" s="13"/>
      <c r="F75" s="13"/>
      <c r="H75" s="25"/>
    </row>
    <row r="76" spans="1:11" ht="21.95" customHeight="1" x14ac:dyDescent="0.5">
      <c r="A76" s="13"/>
      <c r="B76" s="62" t="s">
        <v>32</v>
      </c>
      <c r="F76" s="13"/>
      <c r="H76" s="25"/>
    </row>
    <row r="77" spans="1:11" ht="21.95" customHeight="1" x14ac:dyDescent="0.5">
      <c r="A77" s="23"/>
      <c r="B77" s="13"/>
      <c r="F77" s="13"/>
      <c r="H77" s="25"/>
    </row>
  </sheetData>
  <mergeCells count="12">
    <mergeCell ref="A1:G1"/>
    <mergeCell ref="A2:G2"/>
    <mergeCell ref="I6:K6"/>
    <mergeCell ref="I38:K38"/>
    <mergeCell ref="A3:G3"/>
    <mergeCell ref="A33:G33"/>
    <mergeCell ref="A34:G34"/>
    <mergeCell ref="A35:G35"/>
    <mergeCell ref="E6:G6"/>
    <mergeCell ref="E5:G5"/>
    <mergeCell ref="E38:G38"/>
    <mergeCell ref="E37:G37"/>
  </mergeCells>
  <phoneticPr fontId="2" type="noConversion"/>
  <pageMargins left="0.86614173228346503" right="0.47244094488188998" top="0.78740157480314998" bottom="0" header="0.31496062992126" footer="0.31496062992126"/>
  <pageSetup paperSize="9" scale="78" orientation="portrait" r:id="rId1"/>
  <headerFooter alignWithMargins="0"/>
  <rowBreaks count="1" manualBreakCount="1">
    <brk id="3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0"/>
  <sheetViews>
    <sheetView showGridLines="0" view="pageBreakPreview" topLeftCell="A10" zoomScale="55" zoomScaleNormal="100" zoomScaleSheetLayoutView="55" workbookViewId="0">
      <selection activeCell="I113" sqref="I113"/>
    </sheetView>
  </sheetViews>
  <sheetFormatPr defaultRowHeight="24" customHeight="1" x14ac:dyDescent="0.5"/>
  <cols>
    <col min="1" max="1" width="43" style="88" customWidth="1"/>
    <col min="2" max="2" width="6.42578125" style="67" customWidth="1"/>
    <col min="3" max="3" width="8.140625" style="67" customWidth="1"/>
    <col min="4" max="4" width="0.85546875" style="67" customWidth="1"/>
    <col min="5" max="5" width="18" style="104" customWidth="1"/>
    <col min="6" max="6" width="0.85546875" style="104" customWidth="1"/>
    <col min="7" max="7" width="18" style="104" customWidth="1"/>
    <col min="8" max="8" width="0.85546875" style="86" customWidth="1"/>
    <col min="9" max="9" width="18" style="104" customWidth="1"/>
    <col min="10" max="10" width="0.85546875" style="104" customWidth="1"/>
    <col min="11" max="11" width="18" style="104" customWidth="1"/>
    <col min="12" max="12" width="0.7109375" style="67" customWidth="1"/>
    <col min="13" max="16384" width="9.140625" style="26"/>
  </cols>
  <sheetData>
    <row r="1" spans="1:12" ht="24" customHeight="1" x14ac:dyDescent="0.5">
      <c r="A1" s="127" t="s">
        <v>180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2" ht="24" customHeight="1" x14ac:dyDescent="0.5">
      <c r="A2" s="124" t="s">
        <v>44</v>
      </c>
      <c r="B2" s="124"/>
      <c r="C2" s="124"/>
      <c r="D2" s="124"/>
      <c r="E2" s="124"/>
      <c r="F2" s="124"/>
      <c r="G2" s="124"/>
      <c r="H2" s="78"/>
      <c r="I2" s="5"/>
      <c r="J2" s="5"/>
      <c r="K2" s="5"/>
      <c r="L2" s="26"/>
    </row>
    <row r="3" spans="1:12" ht="24" customHeight="1" x14ac:dyDescent="0.5">
      <c r="A3" s="5" t="s">
        <v>76</v>
      </c>
      <c r="B3" s="5"/>
      <c r="C3" s="38"/>
      <c r="D3" s="5"/>
      <c r="E3" s="5"/>
      <c r="F3" s="5"/>
      <c r="G3" s="5"/>
      <c r="H3" s="78"/>
      <c r="I3" s="5"/>
      <c r="J3" s="5"/>
      <c r="K3" s="5"/>
      <c r="L3" s="26"/>
    </row>
    <row r="4" spans="1:12" ht="24" customHeight="1" x14ac:dyDescent="0.5">
      <c r="A4" s="124" t="s">
        <v>150</v>
      </c>
      <c r="B4" s="124"/>
      <c r="C4" s="124"/>
      <c r="D4" s="124"/>
      <c r="E4" s="124"/>
      <c r="F4" s="124"/>
      <c r="G4" s="124"/>
      <c r="H4" s="82"/>
      <c r="I4" s="103"/>
      <c r="J4" s="103"/>
      <c r="K4" s="103"/>
      <c r="L4" s="103"/>
    </row>
    <row r="5" spans="1:12" ht="24" customHeight="1" x14ac:dyDescent="0.5">
      <c r="A5" s="26"/>
      <c r="B5" s="26"/>
      <c r="D5" s="26"/>
      <c r="E5" s="125"/>
      <c r="F5" s="125"/>
      <c r="G5" s="125"/>
      <c r="H5" s="33"/>
      <c r="I5" s="126" t="s">
        <v>3</v>
      </c>
      <c r="J5" s="126"/>
      <c r="K5" s="126"/>
      <c r="L5" s="26"/>
    </row>
    <row r="6" spans="1:12" ht="24" customHeight="1" x14ac:dyDescent="0.5">
      <c r="A6" s="26"/>
      <c r="B6" s="26"/>
      <c r="D6" s="26"/>
      <c r="E6" s="122" t="s">
        <v>0</v>
      </c>
      <c r="F6" s="122"/>
      <c r="G6" s="122"/>
      <c r="H6" s="68"/>
      <c r="I6" s="122"/>
      <c r="J6" s="122"/>
      <c r="K6" s="122"/>
      <c r="L6" s="26"/>
    </row>
    <row r="7" spans="1:12" ht="24" customHeight="1" x14ac:dyDescent="0.5">
      <c r="A7" s="26"/>
      <c r="B7" s="26"/>
      <c r="D7" s="26"/>
      <c r="E7" s="120" t="s">
        <v>2</v>
      </c>
      <c r="F7" s="120"/>
      <c r="G7" s="120"/>
      <c r="H7" s="68"/>
      <c r="I7" s="120" t="s">
        <v>1</v>
      </c>
      <c r="J7" s="120"/>
      <c r="K7" s="120"/>
      <c r="L7" s="26"/>
    </row>
    <row r="8" spans="1:12" ht="24" customHeight="1" x14ac:dyDescent="0.5">
      <c r="A8" s="26"/>
      <c r="B8" s="83"/>
      <c r="C8" s="84" t="s">
        <v>31</v>
      </c>
      <c r="D8" s="33"/>
      <c r="E8" s="70">
        <v>2020</v>
      </c>
      <c r="F8" s="64"/>
      <c r="G8" s="70">
        <v>2019</v>
      </c>
      <c r="H8" s="77"/>
      <c r="I8" s="70">
        <v>2020</v>
      </c>
      <c r="J8" s="64"/>
      <c r="K8" s="70">
        <v>2019</v>
      </c>
      <c r="L8" s="83"/>
    </row>
    <row r="9" spans="1:12" ht="24" customHeight="1" x14ac:dyDescent="0.5">
      <c r="A9" s="5" t="s">
        <v>23</v>
      </c>
      <c r="B9" s="26"/>
      <c r="D9" s="26"/>
      <c r="H9" s="22"/>
      <c r="L9" s="26"/>
    </row>
    <row r="10" spans="1:12" ht="24" customHeight="1" x14ac:dyDescent="0.5">
      <c r="A10" s="6" t="s">
        <v>93</v>
      </c>
      <c r="B10" s="26"/>
      <c r="E10" s="104">
        <v>753169436</v>
      </c>
      <c r="G10" s="104">
        <v>634758817</v>
      </c>
      <c r="H10" s="104"/>
      <c r="I10" s="104">
        <v>753169436</v>
      </c>
      <c r="K10" s="104">
        <v>634758817</v>
      </c>
      <c r="L10" s="26"/>
    </row>
    <row r="11" spans="1:12" ht="24" customHeight="1" x14ac:dyDescent="0.5">
      <c r="A11" s="6" t="s">
        <v>94</v>
      </c>
      <c r="B11" s="26"/>
      <c r="E11" s="54">
        <v>-146695505</v>
      </c>
      <c r="G11" s="54">
        <v>-162815585</v>
      </c>
      <c r="H11" s="104"/>
      <c r="I11" s="54">
        <v>-146695505</v>
      </c>
      <c r="K11" s="54">
        <v>-162815585</v>
      </c>
      <c r="L11" s="26"/>
    </row>
    <row r="12" spans="1:12" ht="24" customHeight="1" x14ac:dyDescent="0.5">
      <c r="A12" s="6" t="s">
        <v>95</v>
      </c>
      <c r="B12" s="26"/>
      <c r="E12" s="93">
        <f>SUM(E10:E11)</f>
        <v>606473931</v>
      </c>
      <c r="F12" s="22"/>
      <c r="G12" s="93">
        <f>SUM(G10:G11)</f>
        <v>471943232</v>
      </c>
      <c r="H12" s="79"/>
      <c r="I12" s="93">
        <f>SUM(I10:I11)</f>
        <v>606473931</v>
      </c>
      <c r="J12" s="22"/>
      <c r="K12" s="93">
        <f>SUM(K10:K11)</f>
        <v>471943232</v>
      </c>
      <c r="L12" s="26"/>
    </row>
    <row r="13" spans="1:12" ht="24" customHeight="1" x14ac:dyDescent="0.5">
      <c r="A13" s="6" t="s">
        <v>184</v>
      </c>
      <c r="B13" s="26"/>
      <c r="H13" s="104"/>
      <c r="L13" s="26"/>
    </row>
    <row r="14" spans="1:12" ht="24" customHeight="1" x14ac:dyDescent="0.5">
      <c r="A14" s="6" t="s">
        <v>185</v>
      </c>
      <c r="B14" s="26"/>
      <c r="E14" s="54">
        <v>-27402170</v>
      </c>
      <c r="G14" s="54">
        <v>71550897</v>
      </c>
      <c r="H14" s="104"/>
      <c r="I14" s="54">
        <v>-27402170</v>
      </c>
      <c r="K14" s="54">
        <v>71550897</v>
      </c>
      <c r="L14" s="26"/>
    </row>
    <row r="15" spans="1:12" ht="24" customHeight="1" x14ac:dyDescent="0.5">
      <c r="A15" s="6" t="s">
        <v>96</v>
      </c>
      <c r="B15" s="20"/>
      <c r="C15" s="36"/>
      <c r="D15" s="36"/>
      <c r="E15" s="93">
        <f>SUM(E12:E14)</f>
        <v>579071761</v>
      </c>
      <c r="F15" s="22"/>
      <c r="G15" s="93">
        <f>SUM(G12:G14)</f>
        <v>543494129</v>
      </c>
      <c r="H15" s="79"/>
      <c r="I15" s="93">
        <f>SUM(I12:I14)</f>
        <v>579071761</v>
      </c>
      <c r="J15" s="22"/>
      <c r="K15" s="93">
        <f>SUM(K12:K14)</f>
        <v>543494129</v>
      </c>
      <c r="L15" s="20"/>
    </row>
    <row r="16" spans="1:12" ht="24" customHeight="1" x14ac:dyDescent="0.5">
      <c r="A16" s="6" t="s">
        <v>85</v>
      </c>
      <c r="B16" s="20"/>
      <c r="C16" s="36"/>
      <c r="D16" s="36"/>
      <c r="E16" s="110">
        <v>26952201</v>
      </c>
      <c r="F16" s="22"/>
      <c r="G16" s="110">
        <v>36811404</v>
      </c>
      <c r="H16" s="111"/>
      <c r="I16" s="110">
        <v>26952201</v>
      </c>
      <c r="J16" s="22"/>
      <c r="K16" s="110">
        <v>36811404</v>
      </c>
      <c r="L16" s="20"/>
    </row>
    <row r="17" spans="1:14" ht="24" customHeight="1" x14ac:dyDescent="0.5">
      <c r="A17" s="6" t="s">
        <v>131</v>
      </c>
      <c r="B17" s="81"/>
      <c r="C17" s="36" t="s">
        <v>158</v>
      </c>
      <c r="D17" s="53"/>
      <c r="E17" s="104">
        <v>-194873</v>
      </c>
      <c r="G17" s="104">
        <v>-784294</v>
      </c>
      <c r="H17" s="55"/>
      <c r="I17" s="104">
        <v>0</v>
      </c>
      <c r="K17" s="104">
        <v>0</v>
      </c>
      <c r="L17" s="81"/>
    </row>
    <row r="18" spans="1:14" ht="24" customHeight="1" x14ac:dyDescent="0.5">
      <c r="A18" s="6" t="s">
        <v>159</v>
      </c>
      <c r="B18" s="81"/>
      <c r="C18" s="53" t="s">
        <v>118</v>
      </c>
      <c r="D18" s="53"/>
      <c r="E18" s="104">
        <v>15939423</v>
      </c>
      <c r="G18" s="104">
        <v>14694682</v>
      </c>
      <c r="H18" s="55"/>
      <c r="I18" s="104">
        <v>15939423</v>
      </c>
      <c r="K18" s="104">
        <v>14694682</v>
      </c>
      <c r="L18" s="81"/>
    </row>
    <row r="19" spans="1:14" ht="24" customHeight="1" x14ac:dyDescent="0.5">
      <c r="A19" s="6" t="s">
        <v>112</v>
      </c>
      <c r="B19" s="20"/>
      <c r="C19" s="53"/>
      <c r="D19" s="53"/>
      <c r="E19" s="104">
        <v>3706492</v>
      </c>
      <c r="G19" s="104">
        <v>490577</v>
      </c>
      <c r="H19" s="55"/>
      <c r="I19" s="104">
        <v>3706492</v>
      </c>
      <c r="K19" s="104">
        <v>490577</v>
      </c>
      <c r="L19" s="20"/>
      <c r="N19" s="6"/>
    </row>
    <row r="20" spans="1:14" ht="24" customHeight="1" x14ac:dyDescent="0.5">
      <c r="A20" s="6" t="s">
        <v>143</v>
      </c>
      <c r="B20" s="20"/>
      <c r="C20" s="53"/>
      <c r="D20" s="53"/>
      <c r="E20" s="104">
        <v>-136505528</v>
      </c>
      <c r="G20" s="104">
        <v>0</v>
      </c>
      <c r="H20" s="55"/>
      <c r="I20" s="104">
        <v>-136505528</v>
      </c>
      <c r="K20" s="104">
        <v>0</v>
      </c>
      <c r="L20" s="20"/>
      <c r="N20" s="6"/>
    </row>
    <row r="21" spans="1:14" ht="24" customHeight="1" x14ac:dyDescent="0.5">
      <c r="A21" s="6" t="s">
        <v>28</v>
      </c>
      <c r="B21" s="81"/>
      <c r="C21" s="53"/>
      <c r="D21" s="53"/>
      <c r="E21" s="104">
        <v>988393</v>
      </c>
      <c r="G21" s="104">
        <v>542696</v>
      </c>
      <c r="H21" s="55"/>
      <c r="I21" s="104">
        <v>988393</v>
      </c>
      <c r="K21" s="104">
        <v>542696</v>
      </c>
      <c r="L21" s="81"/>
    </row>
    <row r="22" spans="1:14" ht="24" customHeight="1" x14ac:dyDescent="0.5">
      <c r="A22" s="5" t="s">
        <v>24</v>
      </c>
      <c r="B22" s="20"/>
      <c r="C22" s="36"/>
      <c r="D22" s="36"/>
      <c r="E22" s="66">
        <f>SUM(E15:E21)</f>
        <v>489957869</v>
      </c>
      <c r="F22" s="57"/>
      <c r="G22" s="66">
        <f>SUM(G15:G21)</f>
        <v>595249194</v>
      </c>
      <c r="H22" s="79"/>
      <c r="I22" s="66">
        <f>SUM(I15:I21)</f>
        <v>490152742</v>
      </c>
      <c r="J22" s="57"/>
      <c r="K22" s="66">
        <f>SUM(K15:K21)</f>
        <v>596033488</v>
      </c>
      <c r="L22" s="20"/>
    </row>
    <row r="23" spans="1:14" ht="24" customHeight="1" x14ac:dyDescent="0.5">
      <c r="A23" s="5" t="s">
        <v>25</v>
      </c>
      <c r="B23" s="20"/>
      <c r="C23" s="36"/>
      <c r="D23" s="36"/>
      <c r="E23" s="59"/>
      <c r="F23" s="59"/>
      <c r="G23" s="59"/>
      <c r="H23" s="79"/>
      <c r="I23" s="59"/>
      <c r="J23" s="59"/>
      <c r="K23" s="59"/>
      <c r="L23" s="20"/>
    </row>
    <row r="24" spans="1:14" ht="24" customHeight="1" x14ac:dyDescent="0.5">
      <c r="A24" s="6" t="s">
        <v>97</v>
      </c>
      <c r="B24" s="81"/>
      <c r="C24" s="36"/>
      <c r="D24" s="53"/>
      <c r="E24" s="57">
        <v>475277844</v>
      </c>
      <c r="F24" s="57"/>
      <c r="G24" s="57">
        <v>409758323</v>
      </c>
      <c r="H24" s="55"/>
      <c r="I24" s="57">
        <v>475277844</v>
      </c>
      <c r="J24" s="57"/>
      <c r="K24" s="57">
        <v>409758323</v>
      </c>
      <c r="L24" s="81"/>
    </row>
    <row r="25" spans="1:14" ht="24" customHeight="1" x14ac:dyDescent="0.5">
      <c r="A25" s="6" t="s">
        <v>98</v>
      </c>
      <c r="B25" s="81"/>
      <c r="C25" s="36"/>
      <c r="D25" s="53"/>
      <c r="E25" s="93">
        <v>-111773457</v>
      </c>
      <c r="G25" s="93">
        <v>-65529906</v>
      </c>
      <c r="H25" s="55"/>
      <c r="I25" s="93">
        <v>-111773457</v>
      </c>
      <c r="K25" s="93">
        <v>-65529906</v>
      </c>
      <c r="L25" s="81"/>
    </row>
    <row r="26" spans="1:14" ht="24" customHeight="1" x14ac:dyDescent="0.5">
      <c r="A26" s="1" t="s">
        <v>99</v>
      </c>
      <c r="B26" s="81"/>
      <c r="C26" s="36"/>
      <c r="D26" s="53"/>
      <c r="E26" s="57">
        <v>128233092</v>
      </c>
      <c r="G26" s="57">
        <v>97278616</v>
      </c>
      <c r="H26" s="55"/>
      <c r="I26" s="57">
        <v>128233092</v>
      </c>
      <c r="K26" s="57">
        <v>97278616</v>
      </c>
      <c r="L26" s="81"/>
    </row>
    <row r="27" spans="1:14" ht="24" customHeight="1" x14ac:dyDescent="0.5">
      <c r="A27" s="1" t="s">
        <v>26</v>
      </c>
      <c r="B27" s="33"/>
      <c r="C27" s="36"/>
      <c r="D27" s="53"/>
      <c r="E27" s="57">
        <v>63932601</v>
      </c>
      <c r="G27" s="57">
        <v>63699299</v>
      </c>
      <c r="H27" s="55"/>
      <c r="I27" s="57">
        <v>63932601</v>
      </c>
      <c r="K27" s="57">
        <v>63699299</v>
      </c>
      <c r="L27" s="33"/>
    </row>
    <row r="28" spans="1:14" ht="24" customHeight="1" x14ac:dyDescent="0.5">
      <c r="A28" s="1" t="s">
        <v>27</v>
      </c>
      <c r="B28" s="33"/>
      <c r="C28" s="36"/>
      <c r="D28" s="53"/>
      <c r="E28" s="57">
        <v>88522593</v>
      </c>
      <c r="F28" s="108"/>
      <c r="G28" s="57">
        <v>96042715</v>
      </c>
      <c r="H28" s="55"/>
      <c r="I28" s="57">
        <v>88522593</v>
      </c>
      <c r="J28" s="108"/>
      <c r="K28" s="57">
        <v>96042715</v>
      </c>
      <c r="L28" s="33"/>
    </row>
    <row r="29" spans="1:14" ht="24" customHeight="1" x14ac:dyDescent="0.5">
      <c r="A29" s="6" t="s">
        <v>160</v>
      </c>
      <c r="B29" s="33"/>
      <c r="C29" s="36"/>
      <c r="D29" s="53"/>
      <c r="E29" s="57">
        <v>644785</v>
      </c>
      <c r="F29" s="108"/>
      <c r="G29" s="57">
        <v>231804</v>
      </c>
      <c r="H29" s="55"/>
      <c r="I29" s="57">
        <v>644785</v>
      </c>
      <c r="J29" s="108"/>
      <c r="K29" s="57">
        <v>231804</v>
      </c>
      <c r="L29" s="33"/>
    </row>
    <row r="30" spans="1:14" ht="24" customHeight="1" x14ac:dyDescent="0.5">
      <c r="A30" s="26" t="s">
        <v>186</v>
      </c>
      <c r="B30" s="81"/>
      <c r="C30" s="36" t="s">
        <v>119</v>
      </c>
      <c r="D30" s="53"/>
      <c r="E30" s="57">
        <v>8304151</v>
      </c>
      <c r="G30" s="57">
        <v>0</v>
      </c>
      <c r="H30" s="55"/>
      <c r="I30" s="57">
        <v>8304151</v>
      </c>
      <c r="K30" s="57">
        <v>0</v>
      </c>
      <c r="L30" s="81"/>
    </row>
    <row r="31" spans="1:14" ht="24" customHeight="1" x14ac:dyDescent="0.5">
      <c r="A31" s="5" t="s">
        <v>100</v>
      </c>
      <c r="B31" s="81"/>
      <c r="C31" s="53"/>
      <c r="D31" s="53"/>
      <c r="E31" s="66">
        <f>SUM(E24:E30)</f>
        <v>653141609</v>
      </c>
      <c r="G31" s="66">
        <f>SUM(G24:G30)</f>
        <v>601480851</v>
      </c>
      <c r="H31" s="55"/>
      <c r="I31" s="66">
        <f>SUM(I24:I30)</f>
        <v>653141609</v>
      </c>
      <c r="K31" s="66">
        <f>SUM(K24:K30)</f>
        <v>601480851</v>
      </c>
      <c r="L31" s="81"/>
    </row>
    <row r="32" spans="1:14" ht="24" customHeight="1" x14ac:dyDescent="0.5">
      <c r="A32" s="5" t="s">
        <v>161</v>
      </c>
      <c r="B32" s="26"/>
      <c r="E32" s="58">
        <f>E22-E31</f>
        <v>-163183740</v>
      </c>
      <c r="F32" s="57"/>
      <c r="G32" s="58">
        <f>G22-G31</f>
        <v>-6231657</v>
      </c>
      <c r="H32" s="57"/>
      <c r="I32" s="58">
        <f>I22-I31</f>
        <v>-162988867</v>
      </c>
      <c r="J32" s="57"/>
      <c r="K32" s="58">
        <f>K22-K31</f>
        <v>-5447363</v>
      </c>
      <c r="L32" s="26"/>
    </row>
    <row r="33" spans="1:12" ht="24" customHeight="1" x14ac:dyDescent="0.5">
      <c r="A33" s="9" t="s">
        <v>140</v>
      </c>
      <c r="B33" s="20"/>
      <c r="C33" s="36" t="s">
        <v>162</v>
      </c>
      <c r="D33" s="36"/>
      <c r="E33" s="104">
        <v>31899578</v>
      </c>
      <c r="F33" s="59"/>
      <c r="G33" s="104">
        <v>-2981032</v>
      </c>
      <c r="H33" s="79"/>
      <c r="I33" s="104">
        <v>31860603</v>
      </c>
      <c r="J33" s="59"/>
      <c r="K33" s="104">
        <v>-3137891</v>
      </c>
      <c r="L33" s="20"/>
    </row>
    <row r="34" spans="1:12" ht="24" customHeight="1" thickBot="1" x14ac:dyDescent="0.55000000000000004">
      <c r="A34" s="21" t="s">
        <v>144</v>
      </c>
      <c r="B34" s="20"/>
      <c r="C34" s="36"/>
      <c r="D34" s="36"/>
      <c r="E34" s="97">
        <f>SUM(E32:E33)</f>
        <v>-131284162</v>
      </c>
      <c r="F34" s="73"/>
      <c r="G34" s="97">
        <f>SUM(G32:G33)</f>
        <v>-9212689</v>
      </c>
      <c r="H34" s="55"/>
      <c r="I34" s="97">
        <f>SUM(I32:I33)</f>
        <v>-131128264</v>
      </c>
      <c r="J34" s="73"/>
      <c r="K34" s="97">
        <f>SUM(K32:K33)</f>
        <v>-8585254</v>
      </c>
      <c r="L34" s="20"/>
    </row>
    <row r="35" spans="1:12" ht="24" customHeight="1" thickTop="1" x14ac:dyDescent="0.5">
      <c r="A35" s="21"/>
      <c r="B35" s="20"/>
      <c r="C35" s="36"/>
      <c r="D35" s="36"/>
      <c r="E35" s="58"/>
      <c r="F35" s="73"/>
      <c r="G35" s="58"/>
      <c r="H35" s="55"/>
      <c r="I35" s="58"/>
      <c r="J35" s="73"/>
      <c r="K35" s="58"/>
      <c r="L35" s="20"/>
    </row>
    <row r="36" spans="1:12" s="6" customFormat="1" ht="24" customHeight="1" x14ac:dyDescent="0.5">
      <c r="A36" s="21" t="s">
        <v>163</v>
      </c>
      <c r="C36" s="36" t="s">
        <v>120</v>
      </c>
      <c r="D36" s="60"/>
      <c r="E36" s="60"/>
      <c r="F36" s="60"/>
      <c r="G36" s="60"/>
      <c r="H36" s="60"/>
      <c r="I36" s="60"/>
      <c r="J36" s="60"/>
      <c r="K36" s="60"/>
    </row>
    <row r="37" spans="1:12" s="6" customFormat="1" ht="24" customHeight="1" thickBot="1" x14ac:dyDescent="0.55000000000000004">
      <c r="A37" s="9" t="s">
        <v>164</v>
      </c>
      <c r="C37" s="9"/>
      <c r="E37" s="74">
        <f>SUM(E34/35000000)</f>
        <v>-3.7509760571428572</v>
      </c>
      <c r="F37" s="60"/>
      <c r="G37" s="74">
        <f>SUM(G34/35000000)</f>
        <v>-0.26321968571428572</v>
      </c>
      <c r="H37" s="80"/>
      <c r="I37" s="74">
        <f>SUM(I34/35000000)</f>
        <v>-3.7465218285714288</v>
      </c>
      <c r="J37" s="80"/>
      <c r="K37" s="74">
        <f>SUM(K34/35000000)</f>
        <v>-0.24529297142857143</v>
      </c>
    </row>
    <row r="38" spans="1:12" ht="24" customHeight="1" thickTop="1" x14ac:dyDescent="0.5">
      <c r="A38" s="26"/>
      <c r="B38" s="26"/>
      <c r="D38" s="26"/>
      <c r="H38" s="33"/>
      <c r="L38" s="26"/>
    </row>
    <row r="39" spans="1:12" ht="24" customHeight="1" x14ac:dyDescent="0.5">
      <c r="A39" s="1" t="s">
        <v>10</v>
      </c>
      <c r="B39" s="26"/>
      <c r="D39" s="26"/>
      <c r="H39" s="33"/>
      <c r="L39" s="26"/>
    </row>
    <row r="40" spans="1:12" ht="24" customHeight="1" x14ac:dyDescent="0.5">
      <c r="A40" s="129" t="s">
        <v>180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26"/>
    </row>
    <row r="41" spans="1:12" ht="24" customHeight="1" x14ac:dyDescent="0.5">
      <c r="A41" s="124" t="s">
        <v>44</v>
      </c>
      <c r="B41" s="124"/>
      <c r="C41" s="124"/>
      <c r="D41" s="124"/>
      <c r="E41" s="124"/>
      <c r="F41" s="124"/>
      <c r="G41" s="124"/>
      <c r="H41" s="78"/>
      <c r="I41" s="5"/>
      <c r="J41" s="5"/>
      <c r="K41" s="5"/>
      <c r="L41" s="26"/>
    </row>
    <row r="42" spans="1:12" ht="24" customHeight="1" x14ac:dyDescent="0.5">
      <c r="A42" s="5" t="s">
        <v>77</v>
      </c>
      <c r="B42" s="5"/>
      <c r="C42" s="38"/>
      <c r="D42" s="5"/>
      <c r="E42" s="5"/>
      <c r="F42" s="5"/>
      <c r="G42" s="5"/>
      <c r="H42" s="78"/>
      <c r="I42" s="5"/>
      <c r="J42" s="5"/>
      <c r="K42" s="5"/>
      <c r="L42" s="26"/>
    </row>
    <row r="43" spans="1:12" ht="24" customHeight="1" x14ac:dyDescent="0.5">
      <c r="A43" s="124" t="s">
        <v>150</v>
      </c>
      <c r="B43" s="124"/>
      <c r="C43" s="124"/>
      <c r="D43" s="124"/>
      <c r="E43" s="124"/>
      <c r="F43" s="124"/>
      <c r="G43" s="124"/>
      <c r="H43" s="82"/>
      <c r="I43" s="103"/>
      <c r="J43" s="103"/>
      <c r="K43" s="103"/>
      <c r="L43" s="103"/>
    </row>
    <row r="44" spans="1:12" ht="24" customHeight="1" x14ac:dyDescent="0.5">
      <c r="A44" s="26"/>
      <c r="B44" s="26"/>
      <c r="D44" s="26"/>
      <c r="E44" s="125"/>
      <c r="F44" s="125"/>
      <c r="G44" s="125"/>
      <c r="H44" s="33"/>
      <c r="I44" s="126" t="s">
        <v>3</v>
      </c>
      <c r="J44" s="126"/>
      <c r="K44" s="126"/>
      <c r="L44" s="26"/>
    </row>
    <row r="45" spans="1:12" ht="24" customHeight="1" x14ac:dyDescent="0.5">
      <c r="A45" s="26"/>
      <c r="B45" s="26"/>
      <c r="D45" s="26"/>
      <c r="E45" s="122" t="s">
        <v>0</v>
      </c>
      <c r="F45" s="122"/>
      <c r="G45" s="122"/>
      <c r="H45" s="68"/>
      <c r="I45" s="122"/>
      <c r="J45" s="122"/>
      <c r="K45" s="122"/>
      <c r="L45" s="26"/>
    </row>
    <row r="46" spans="1:12" ht="24" customHeight="1" x14ac:dyDescent="0.5">
      <c r="A46" s="26"/>
      <c r="B46" s="26"/>
      <c r="D46" s="26"/>
      <c r="E46" s="120" t="s">
        <v>2</v>
      </c>
      <c r="F46" s="120"/>
      <c r="G46" s="120"/>
      <c r="H46" s="68"/>
      <c r="I46" s="120" t="s">
        <v>1</v>
      </c>
      <c r="J46" s="120"/>
      <c r="K46" s="120"/>
      <c r="L46" s="26"/>
    </row>
    <row r="47" spans="1:12" ht="24" customHeight="1" x14ac:dyDescent="0.5">
      <c r="A47" s="26"/>
      <c r="B47" s="83"/>
      <c r="C47" s="84" t="s">
        <v>31</v>
      </c>
      <c r="D47" s="33"/>
      <c r="E47" s="70">
        <v>2020</v>
      </c>
      <c r="F47" s="64"/>
      <c r="G47" s="70">
        <v>2019</v>
      </c>
      <c r="H47" s="77"/>
      <c r="I47" s="70">
        <v>2020</v>
      </c>
      <c r="J47" s="64"/>
      <c r="K47" s="70">
        <v>2019</v>
      </c>
      <c r="L47" s="83"/>
    </row>
    <row r="48" spans="1:12" ht="24" customHeight="1" x14ac:dyDescent="0.5">
      <c r="A48" s="26"/>
      <c r="B48" s="83"/>
      <c r="C48" s="86"/>
      <c r="D48" s="33"/>
      <c r="E48" s="77"/>
      <c r="F48" s="94"/>
      <c r="G48" s="77"/>
      <c r="H48" s="77"/>
      <c r="I48" s="77"/>
      <c r="J48" s="94"/>
      <c r="K48" s="77"/>
      <c r="L48" s="83"/>
    </row>
    <row r="49" spans="1:14" ht="24" customHeight="1" x14ac:dyDescent="0.5">
      <c r="A49" s="21" t="s">
        <v>144</v>
      </c>
      <c r="B49" s="83"/>
      <c r="C49" s="87"/>
      <c r="D49" s="83"/>
      <c r="E49" s="61">
        <f>SUM(E34)</f>
        <v>-131284162</v>
      </c>
      <c r="F49" s="59"/>
      <c r="G49" s="61">
        <f>SUM(G34)</f>
        <v>-9212689</v>
      </c>
      <c r="H49" s="59"/>
      <c r="I49" s="61">
        <f>SUM(I34)</f>
        <v>-131128264</v>
      </c>
      <c r="J49" s="59"/>
      <c r="K49" s="61">
        <f>SUM(K34)</f>
        <v>-8585254</v>
      </c>
      <c r="L49" s="83"/>
    </row>
    <row r="50" spans="1:14" ht="24" customHeight="1" x14ac:dyDescent="0.5">
      <c r="A50" s="103"/>
      <c r="B50" s="83"/>
      <c r="C50" s="87"/>
      <c r="D50" s="83"/>
      <c r="E50" s="58"/>
      <c r="F50" s="59"/>
      <c r="G50" s="58"/>
      <c r="H50" s="59"/>
      <c r="I50" s="58"/>
      <c r="J50" s="59"/>
      <c r="K50" s="58"/>
      <c r="L50" s="83"/>
    </row>
    <row r="51" spans="1:14" ht="24" customHeight="1" x14ac:dyDescent="0.5">
      <c r="A51" s="27" t="s">
        <v>40</v>
      </c>
      <c r="B51" s="20"/>
      <c r="C51" s="36"/>
      <c r="D51" s="20"/>
      <c r="H51" s="79"/>
      <c r="L51" s="20"/>
    </row>
    <row r="52" spans="1:14" ht="24" customHeight="1" x14ac:dyDescent="0.5">
      <c r="A52" s="26" t="s">
        <v>81</v>
      </c>
      <c r="B52" s="20"/>
      <c r="C52" s="36"/>
      <c r="D52" s="20"/>
      <c r="H52" s="79"/>
      <c r="L52" s="20"/>
    </row>
    <row r="53" spans="1:14" ht="24" customHeight="1" x14ac:dyDescent="0.5">
      <c r="A53" s="26" t="s">
        <v>83</v>
      </c>
      <c r="B53" s="20"/>
      <c r="C53" s="36"/>
      <c r="D53" s="20"/>
      <c r="H53" s="79"/>
      <c r="L53" s="20"/>
    </row>
    <row r="54" spans="1:14" ht="24" customHeight="1" x14ac:dyDescent="0.5">
      <c r="A54" s="26" t="s">
        <v>141</v>
      </c>
      <c r="B54" s="20"/>
      <c r="C54" s="36"/>
      <c r="D54" s="20"/>
      <c r="L54" s="20"/>
    </row>
    <row r="55" spans="1:14" ht="24" customHeight="1" x14ac:dyDescent="0.5">
      <c r="A55" s="26" t="s">
        <v>142</v>
      </c>
      <c r="B55" s="20"/>
      <c r="C55" s="36" t="s">
        <v>158</v>
      </c>
      <c r="D55" s="20"/>
      <c r="E55" s="104">
        <v>2055715</v>
      </c>
      <c r="G55" s="104">
        <v>-910977</v>
      </c>
      <c r="H55" s="79"/>
      <c r="I55" s="104">
        <v>0</v>
      </c>
      <c r="K55" s="104">
        <v>0</v>
      </c>
      <c r="L55" s="20"/>
    </row>
    <row r="56" spans="1:14" ht="24" customHeight="1" x14ac:dyDescent="0.5">
      <c r="A56" s="28" t="s">
        <v>187</v>
      </c>
      <c r="B56" s="20"/>
      <c r="C56" s="36"/>
      <c r="D56" s="20"/>
      <c r="L56" s="20"/>
      <c r="N56" s="28"/>
    </row>
    <row r="57" spans="1:14" ht="24" customHeight="1" x14ac:dyDescent="0.5">
      <c r="A57" s="28" t="s">
        <v>188</v>
      </c>
      <c r="B57" s="20"/>
      <c r="C57" s="36"/>
      <c r="D57" s="20"/>
      <c r="E57" s="104">
        <v>-125814229</v>
      </c>
      <c r="G57" s="104">
        <v>37605683</v>
      </c>
      <c r="H57" s="79"/>
      <c r="I57" s="104">
        <v>-125814229</v>
      </c>
      <c r="K57" s="104">
        <v>37605683</v>
      </c>
      <c r="L57" s="20"/>
      <c r="N57" s="28"/>
    </row>
    <row r="58" spans="1:14" ht="24" customHeight="1" x14ac:dyDescent="0.5">
      <c r="A58" s="28" t="s">
        <v>86</v>
      </c>
      <c r="B58" s="20"/>
      <c r="D58" s="20"/>
      <c r="E58" s="54">
        <v>24751703</v>
      </c>
      <c r="G58" s="54">
        <v>-7338942</v>
      </c>
      <c r="H58" s="79"/>
      <c r="I58" s="54">
        <v>25162846</v>
      </c>
      <c r="K58" s="54">
        <v>-7521137</v>
      </c>
      <c r="L58" s="20"/>
    </row>
    <row r="59" spans="1:14" ht="24" customHeight="1" x14ac:dyDescent="0.5">
      <c r="A59" s="28" t="s">
        <v>81</v>
      </c>
      <c r="B59" s="26"/>
      <c r="D59" s="26"/>
      <c r="E59" s="22"/>
      <c r="F59" s="22"/>
      <c r="G59" s="22"/>
      <c r="H59" s="55"/>
      <c r="I59" s="22"/>
      <c r="J59" s="22"/>
      <c r="K59" s="22"/>
      <c r="L59" s="26"/>
    </row>
    <row r="60" spans="1:14" ht="24" customHeight="1" x14ac:dyDescent="0.5">
      <c r="A60" s="28" t="s">
        <v>115</v>
      </c>
      <c r="B60" s="26"/>
      <c r="D60" s="26"/>
      <c r="E60" s="54">
        <f>SUM(E53:E58)</f>
        <v>-99006811</v>
      </c>
      <c r="F60" s="22"/>
      <c r="G60" s="54">
        <f>SUM(G53:G58)</f>
        <v>29355764</v>
      </c>
      <c r="H60" s="55"/>
      <c r="I60" s="54">
        <f>SUM(I53:I58)</f>
        <v>-100651383</v>
      </c>
      <c r="J60" s="22"/>
      <c r="K60" s="54">
        <f>SUM(K53:K58)</f>
        <v>30084546</v>
      </c>
      <c r="L60" s="26"/>
    </row>
    <row r="61" spans="1:14" ht="24" customHeight="1" x14ac:dyDescent="0.5">
      <c r="A61" s="28"/>
      <c r="B61" s="26"/>
      <c r="D61" s="26"/>
      <c r="L61" s="26"/>
    </row>
    <row r="62" spans="1:14" ht="24" hidden="1" customHeight="1" x14ac:dyDescent="0.5">
      <c r="A62" s="26" t="s">
        <v>82</v>
      </c>
      <c r="B62" s="26"/>
      <c r="D62" s="26"/>
      <c r="L62" s="26"/>
    </row>
    <row r="63" spans="1:14" ht="24" hidden="1" customHeight="1" x14ac:dyDescent="0.5">
      <c r="A63" s="26" t="s">
        <v>83</v>
      </c>
      <c r="B63" s="26"/>
      <c r="D63" s="26"/>
      <c r="E63" s="22"/>
      <c r="F63" s="22"/>
      <c r="G63" s="22"/>
      <c r="H63" s="55"/>
      <c r="I63" s="22"/>
      <c r="J63" s="22"/>
      <c r="K63" s="22"/>
      <c r="L63" s="26"/>
    </row>
    <row r="64" spans="1:14" ht="24" hidden="1" customHeight="1" x14ac:dyDescent="0.5">
      <c r="A64" s="28" t="s">
        <v>121</v>
      </c>
      <c r="B64" s="26"/>
      <c r="D64" s="26"/>
      <c r="E64" s="22"/>
      <c r="F64" s="22"/>
      <c r="G64" s="22">
        <v>0</v>
      </c>
      <c r="H64" s="55"/>
      <c r="I64" s="22"/>
      <c r="J64" s="22"/>
      <c r="K64" s="22">
        <v>0</v>
      </c>
      <c r="L64" s="26"/>
    </row>
    <row r="65" spans="1:12" ht="24" hidden="1" customHeight="1" x14ac:dyDescent="0.5">
      <c r="A65" s="28" t="s">
        <v>86</v>
      </c>
      <c r="B65" s="26"/>
      <c r="D65" s="26"/>
      <c r="E65" s="54"/>
      <c r="F65" s="22"/>
      <c r="G65" s="54">
        <v>0</v>
      </c>
      <c r="H65" s="55"/>
      <c r="I65" s="54"/>
      <c r="J65" s="22"/>
      <c r="K65" s="54">
        <v>0</v>
      </c>
      <c r="L65" s="26"/>
    </row>
    <row r="66" spans="1:12" ht="24" hidden="1" customHeight="1" x14ac:dyDescent="0.5">
      <c r="A66" s="28" t="s">
        <v>82</v>
      </c>
      <c r="B66" s="26"/>
      <c r="D66" s="26"/>
      <c r="L66" s="26"/>
    </row>
    <row r="67" spans="1:12" ht="24" hidden="1" customHeight="1" x14ac:dyDescent="0.5">
      <c r="A67" s="28" t="s">
        <v>115</v>
      </c>
      <c r="B67" s="26"/>
      <c r="D67" s="26"/>
      <c r="E67" s="54">
        <f>SUM(E64:E65)</f>
        <v>0</v>
      </c>
      <c r="G67" s="54">
        <f>SUM(G64:G65)</f>
        <v>0</v>
      </c>
      <c r="H67" s="79"/>
      <c r="I67" s="54">
        <f>SUM(I64:I65)</f>
        <v>0</v>
      </c>
      <c r="K67" s="54">
        <f>SUM(K64:K65)</f>
        <v>0</v>
      </c>
      <c r="L67" s="26"/>
    </row>
    <row r="68" spans="1:12" ht="24" hidden="1" customHeight="1" x14ac:dyDescent="0.5">
      <c r="A68" s="28"/>
      <c r="B68" s="26"/>
      <c r="D68" s="26"/>
      <c r="E68" s="22"/>
      <c r="F68" s="22"/>
      <c r="G68" s="22"/>
      <c r="H68" s="58"/>
      <c r="I68" s="22"/>
      <c r="J68" s="22"/>
      <c r="K68" s="22"/>
      <c r="L68" s="26"/>
    </row>
    <row r="69" spans="1:12" ht="24" customHeight="1" thickBot="1" x14ac:dyDescent="0.55000000000000004">
      <c r="A69" s="27" t="s">
        <v>175</v>
      </c>
      <c r="B69" s="26"/>
      <c r="D69" s="26"/>
      <c r="E69" s="72">
        <f>E49+E60+E67</f>
        <v>-230290973</v>
      </c>
      <c r="F69" s="59"/>
      <c r="G69" s="72">
        <f>G49+G60+G67</f>
        <v>20143075</v>
      </c>
      <c r="H69" s="57"/>
      <c r="I69" s="72">
        <f>I49+I60+I67</f>
        <v>-231779647</v>
      </c>
      <c r="J69" s="59"/>
      <c r="K69" s="72">
        <f>K49+K60+K67</f>
        <v>21499292</v>
      </c>
      <c r="L69" s="26"/>
    </row>
    <row r="70" spans="1:12" ht="24" customHeight="1" thickTop="1" x14ac:dyDescent="0.5">
      <c r="A70" s="26"/>
      <c r="B70" s="26"/>
      <c r="D70" s="26"/>
      <c r="H70" s="33"/>
      <c r="L70" s="26"/>
    </row>
    <row r="71" spans="1:12" ht="24" customHeight="1" x14ac:dyDescent="0.5">
      <c r="A71" s="26"/>
      <c r="B71" s="26"/>
      <c r="D71" s="26"/>
      <c r="H71" s="33"/>
      <c r="L71" s="26"/>
    </row>
    <row r="72" spans="1:12" ht="24" customHeight="1" x14ac:dyDescent="0.5">
      <c r="A72" s="1" t="s">
        <v>10</v>
      </c>
      <c r="B72" s="26"/>
      <c r="D72" s="26"/>
      <c r="H72" s="33"/>
      <c r="L72" s="26"/>
    </row>
    <row r="73" spans="1:12" ht="24" customHeight="1" x14ac:dyDescent="0.5">
      <c r="A73" s="129" t="s">
        <v>180</v>
      </c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26"/>
    </row>
    <row r="74" spans="1:12" ht="24" customHeight="1" x14ac:dyDescent="0.5">
      <c r="A74" s="124" t="s">
        <v>44</v>
      </c>
      <c r="B74" s="124"/>
      <c r="C74" s="124"/>
      <c r="D74" s="124"/>
      <c r="E74" s="124"/>
      <c r="F74" s="124"/>
      <c r="G74" s="124"/>
      <c r="H74" s="78"/>
      <c r="I74" s="5"/>
      <c r="J74" s="5"/>
      <c r="K74" s="5"/>
      <c r="L74" s="26"/>
    </row>
    <row r="75" spans="1:12" ht="24" customHeight="1" x14ac:dyDescent="0.5">
      <c r="A75" s="5" t="s">
        <v>114</v>
      </c>
      <c r="B75" s="5"/>
      <c r="C75" s="38"/>
      <c r="D75" s="5"/>
      <c r="E75" s="5"/>
      <c r="F75" s="5"/>
      <c r="G75" s="5"/>
      <c r="H75" s="78"/>
      <c r="I75" s="5"/>
      <c r="J75" s="5"/>
      <c r="K75" s="5"/>
      <c r="L75" s="26"/>
    </row>
    <row r="76" spans="1:12" ht="24" customHeight="1" x14ac:dyDescent="0.5">
      <c r="A76" s="124" t="s">
        <v>150</v>
      </c>
      <c r="B76" s="124"/>
      <c r="C76" s="124"/>
      <c r="D76" s="124"/>
      <c r="E76" s="124"/>
      <c r="F76" s="124"/>
      <c r="G76" s="124"/>
      <c r="H76" s="82"/>
      <c r="I76" s="103"/>
      <c r="J76" s="103"/>
      <c r="K76" s="103"/>
      <c r="L76" s="103"/>
    </row>
    <row r="77" spans="1:12" ht="24" customHeight="1" x14ac:dyDescent="0.5">
      <c r="A77" s="26"/>
      <c r="B77" s="26"/>
      <c r="D77" s="26"/>
      <c r="E77" s="125"/>
      <c r="F77" s="125"/>
      <c r="G77" s="125"/>
      <c r="H77" s="33"/>
      <c r="I77" s="126" t="s">
        <v>3</v>
      </c>
      <c r="J77" s="126"/>
      <c r="K77" s="126"/>
      <c r="L77" s="26"/>
    </row>
    <row r="78" spans="1:12" ht="24" customHeight="1" x14ac:dyDescent="0.5">
      <c r="A78" s="26"/>
      <c r="B78" s="26"/>
      <c r="D78" s="26"/>
      <c r="E78" s="122" t="s">
        <v>0</v>
      </c>
      <c r="F78" s="122"/>
      <c r="G78" s="122"/>
      <c r="H78" s="68"/>
      <c r="I78" s="122"/>
      <c r="J78" s="122"/>
      <c r="K78" s="122"/>
      <c r="L78" s="26"/>
    </row>
    <row r="79" spans="1:12" ht="24" customHeight="1" x14ac:dyDescent="0.5">
      <c r="A79" s="26"/>
      <c r="B79" s="26"/>
      <c r="D79" s="26"/>
      <c r="E79" s="120" t="s">
        <v>2</v>
      </c>
      <c r="F79" s="120"/>
      <c r="G79" s="120"/>
      <c r="H79" s="68"/>
      <c r="I79" s="120" t="s">
        <v>1</v>
      </c>
      <c r="J79" s="120"/>
      <c r="K79" s="120"/>
      <c r="L79" s="26"/>
    </row>
    <row r="80" spans="1:12" ht="24" customHeight="1" x14ac:dyDescent="0.5">
      <c r="A80" s="26"/>
      <c r="B80" s="83"/>
      <c r="D80" s="83"/>
      <c r="E80" s="70">
        <v>2020</v>
      </c>
      <c r="F80" s="64"/>
      <c r="G80" s="70">
        <v>2019</v>
      </c>
      <c r="H80" s="77"/>
      <c r="I80" s="70">
        <v>2020</v>
      </c>
      <c r="J80" s="64"/>
      <c r="K80" s="70">
        <v>2019</v>
      </c>
      <c r="L80" s="83"/>
    </row>
    <row r="81" spans="1:12" ht="24" customHeight="1" x14ac:dyDescent="0.5">
      <c r="A81" s="123" t="s">
        <v>102</v>
      </c>
      <c r="B81" s="123"/>
      <c r="C81" s="123"/>
      <c r="D81" s="123"/>
      <c r="E81" s="29"/>
      <c r="F81" s="29"/>
      <c r="G81" s="29"/>
      <c r="H81" s="33"/>
      <c r="I81" s="29"/>
      <c r="J81" s="29"/>
      <c r="K81" s="29"/>
      <c r="L81" s="26"/>
    </row>
    <row r="82" spans="1:12" ht="24" customHeight="1" x14ac:dyDescent="0.5">
      <c r="A82" s="7" t="s">
        <v>29</v>
      </c>
      <c r="B82" s="30"/>
      <c r="C82" s="75"/>
      <c r="D82" s="30"/>
      <c r="E82" s="104">
        <v>776246381</v>
      </c>
      <c r="F82" s="89"/>
      <c r="G82" s="104">
        <v>753975129</v>
      </c>
      <c r="H82" s="112"/>
      <c r="I82" s="104">
        <v>776246381</v>
      </c>
      <c r="J82" s="89"/>
      <c r="K82" s="104">
        <v>753975129</v>
      </c>
      <c r="L82" s="30"/>
    </row>
    <row r="83" spans="1:12" ht="24" customHeight="1" x14ac:dyDescent="0.5">
      <c r="A83" s="7" t="s">
        <v>113</v>
      </c>
      <c r="B83" s="30"/>
      <c r="C83" s="75"/>
      <c r="D83" s="30"/>
      <c r="E83" s="113">
        <v>42899532</v>
      </c>
      <c r="F83" s="90"/>
      <c r="G83" s="113">
        <v>61907990</v>
      </c>
      <c r="H83" s="91"/>
      <c r="I83" s="113">
        <v>42899532</v>
      </c>
      <c r="J83" s="90"/>
      <c r="K83" s="113">
        <v>61907990</v>
      </c>
      <c r="L83" s="30"/>
    </row>
    <row r="84" spans="1:12" ht="24" customHeight="1" x14ac:dyDescent="0.5">
      <c r="A84" s="7" t="s">
        <v>53</v>
      </c>
      <c r="B84" s="30"/>
      <c r="C84" s="75"/>
      <c r="D84" s="30"/>
      <c r="E84" s="90">
        <v>6029190</v>
      </c>
      <c r="F84" s="90"/>
      <c r="G84" s="90">
        <v>5526832</v>
      </c>
      <c r="H84" s="89"/>
      <c r="I84" s="90">
        <v>6029190</v>
      </c>
      <c r="J84" s="90"/>
      <c r="K84" s="90">
        <v>5526832</v>
      </c>
      <c r="L84" s="30"/>
    </row>
    <row r="85" spans="1:12" ht="24" customHeight="1" x14ac:dyDescent="0.5">
      <c r="A85" s="7" t="s">
        <v>51</v>
      </c>
      <c r="B85" s="30"/>
      <c r="C85" s="75"/>
      <c r="D85" s="30"/>
      <c r="E85" s="90">
        <v>5924218</v>
      </c>
      <c r="F85" s="90"/>
      <c r="G85" s="90">
        <v>5736212</v>
      </c>
      <c r="H85" s="89"/>
      <c r="I85" s="90">
        <v>5924218</v>
      </c>
      <c r="J85" s="90"/>
      <c r="K85" s="90">
        <v>5736212</v>
      </c>
      <c r="L85" s="30"/>
    </row>
    <row r="86" spans="1:12" ht="24" customHeight="1" x14ac:dyDescent="0.5">
      <c r="A86" s="31" t="s">
        <v>28</v>
      </c>
      <c r="B86" s="30"/>
      <c r="C86" s="75"/>
      <c r="D86" s="30"/>
      <c r="E86" s="90">
        <v>3045841</v>
      </c>
      <c r="F86" s="90"/>
      <c r="G86" s="90">
        <v>538216</v>
      </c>
      <c r="H86" s="89"/>
      <c r="I86" s="90">
        <v>3045841</v>
      </c>
      <c r="J86" s="90"/>
      <c r="K86" s="90">
        <v>538216</v>
      </c>
      <c r="L86" s="30"/>
    </row>
    <row r="87" spans="1:12" ht="24" customHeight="1" x14ac:dyDescent="0.5">
      <c r="A87" s="31" t="s">
        <v>103</v>
      </c>
      <c r="B87" s="32"/>
      <c r="C87" s="76"/>
      <c r="D87" s="32"/>
      <c r="E87" s="90"/>
      <c r="F87" s="90"/>
      <c r="G87" s="90"/>
      <c r="H87" s="89"/>
      <c r="I87" s="90"/>
      <c r="J87" s="90"/>
      <c r="K87" s="90"/>
      <c r="L87" s="32"/>
    </row>
    <row r="88" spans="1:12" ht="24" customHeight="1" x14ac:dyDescent="0.5">
      <c r="A88" s="31" t="s">
        <v>104</v>
      </c>
      <c r="B88" s="32"/>
      <c r="C88" s="76"/>
      <c r="D88" s="32"/>
      <c r="E88" s="90">
        <v>-435167401</v>
      </c>
      <c r="F88" s="90"/>
      <c r="G88" s="109">
        <v>-387473479</v>
      </c>
      <c r="H88" s="91"/>
      <c r="I88" s="90">
        <v>-435167401</v>
      </c>
      <c r="J88" s="90"/>
      <c r="K88" s="109">
        <v>-387473479</v>
      </c>
      <c r="L88" s="32"/>
    </row>
    <row r="89" spans="1:12" ht="24" customHeight="1" x14ac:dyDescent="0.5">
      <c r="A89" s="31" t="s">
        <v>87</v>
      </c>
      <c r="B89" s="32"/>
      <c r="C89" s="76"/>
      <c r="D89" s="32"/>
      <c r="E89" s="90">
        <v>-127621679</v>
      </c>
      <c r="F89" s="90"/>
      <c r="G89" s="109">
        <v>-94941113</v>
      </c>
      <c r="H89" s="89"/>
      <c r="I89" s="90">
        <v>-127621679</v>
      </c>
      <c r="J89" s="90"/>
      <c r="K89" s="109">
        <v>-94941113</v>
      </c>
      <c r="L89" s="32"/>
    </row>
    <row r="90" spans="1:12" ht="24" customHeight="1" x14ac:dyDescent="0.5">
      <c r="A90" s="6" t="s">
        <v>26</v>
      </c>
      <c r="B90" s="32"/>
      <c r="C90" s="76"/>
      <c r="D90" s="32"/>
      <c r="E90" s="90">
        <v>-64792451</v>
      </c>
      <c r="F90" s="90"/>
      <c r="G90" s="109">
        <v>-63699299</v>
      </c>
      <c r="H90" s="91"/>
      <c r="I90" s="90">
        <v>-64792451</v>
      </c>
      <c r="J90" s="90"/>
      <c r="K90" s="109">
        <v>-63699299</v>
      </c>
      <c r="L90" s="32"/>
    </row>
    <row r="91" spans="1:12" ht="24" customHeight="1" x14ac:dyDescent="0.5">
      <c r="A91" s="7" t="s">
        <v>27</v>
      </c>
      <c r="B91" s="32"/>
      <c r="C91" s="76"/>
      <c r="D91" s="32"/>
      <c r="E91" s="90">
        <v>-79677199</v>
      </c>
      <c r="F91" s="90"/>
      <c r="G91" s="109">
        <v>-106328624</v>
      </c>
      <c r="H91" s="89"/>
      <c r="I91" s="90">
        <v>-79677199</v>
      </c>
      <c r="J91" s="90"/>
      <c r="K91" s="109">
        <v>-106328624</v>
      </c>
      <c r="L91" s="32"/>
    </row>
    <row r="92" spans="1:12" ht="24" customHeight="1" x14ac:dyDescent="0.5">
      <c r="A92" s="7" t="s">
        <v>59</v>
      </c>
      <c r="B92" s="32"/>
      <c r="C92" s="76"/>
      <c r="D92" s="32"/>
      <c r="E92" s="90">
        <v>6027886</v>
      </c>
      <c r="F92" s="90"/>
      <c r="G92" s="109">
        <v>-3765498</v>
      </c>
      <c r="H92" s="89"/>
      <c r="I92" s="90">
        <v>6027886</v>
      </c>
      <c r="J92" s="90"/>
      <c r="K92" s="109">
        <v>-3765498</v>
      </c>
      <c r="L92" s="32"/>
    </row>
    <row r="93" spans="1:12" ht="24" customHeight="1" x14ac:dyDescent="0.5">
      <c r="A93" s="7" t="s">
        <v>165</v>
      </c>
      <c r="B93" s="32"/>
      <c r="C93" s="76"/>
      <c r="D93" s="32"/>
      <c r="E93" s="90">
        <v>486541014</v>
      </c>
      <c r="F93" s="90"/>
      <c r="G93" s="109">
        <v>619466311</v>
      </c>
      <c r="H93" s="89"/>
      <c r="I93" s="90">
        <v>486541014</v>
      </c>
      <c r="J93" s="90"/>
      <c r="K93" s="109">
        <v>619466311</v>
      </c>
      <c r="L93" s="32"/>
    </row>
    <row r="94" spans="1:12" ht="24" customHeight="1" x14ac:dyDescent="0.5">
      <c r="A94" s="7" t="s">
        <v>166</v>
      </c>
      <c r="B94" s="32"/>
      <c r="C94" s="76"/>
      <c r="D94" s="32"/>
      <c r="E94" s="90">
        <v>-639981947</v>
      </c>
      <c r="F94" s="90"/>
      <c r="G94" s="109">
        <v>-810706043</v>
      </c>
      <c r="H94" s="89"/>
      <c r="I94" s="90">
        <v>-639981947</v>
      </c>
      <c r="J94" s="90"/>
      <c r="K94" s="109">
        <v>-810706043</v>
      </c>
      <c r="L94" s="32"/>
    </row>
    <row r="95" spans="1:12" ht="24" customHeight="1" x14ac:dyDescent="0.5">
      <c r="A95" s="8" t="s">
        <v>173</v>
      </c>
      <c r="B95" s="32"/>
      <c r="C95" s="76"/>
      <c r="D95" s="32"/>
      <c r="E95" s="98">
        <f>SUM(E82:E94)</f>
        <v>-20526615</v>
      </c>
      <c r="F95" s="90"/>
      <c r="G95" s="98">
        <f>SUM(G82:G94)</f>
        <v>-19763366</v>
      </c>
      <c r="H95" s="89"/>
      <c r="I95" s="98">
        <f>SUM(I82:I94)</f>
        <v>-20526615</v>
      </c>
      <c r="J95" s="90"/>
      <c r="K95" s="98">
        <f>SUM(K82:K94)</f>
        <v>-19763366</v>
      </c>
      <c r="L95" s="32"/>
    </row>
    <row r="96" spans="1:12" ht="24" customHeight="1" x14ac:dyDescent="0.5">
      <c r="A96" s="8" t="s">
        <v>105</v>
      </c>
      <c r="B96" s="32"/>
      <c r="C96" s="76"/>
      <c r="D96" s="32"/>
      <c r="E96" s="92"/>
      <c r="F96" s="92"/>
      <c r="G96" s="92"/>
      <c r="H96" s="89"/>
      <c r="I96" s="92"/>
      <c r="J96" s="92"/>
      <c r="K96" s="92"/>
      <c r="L96" s="32"/>
    </row>
    <row r="97" spans="1:12" ht="24" customHeight="1" x14ac:dyDescent="0.5">
      <c r="A97" s="7" t="s">
        <v>106</v>
      </c>
      <c r="B97" s="32"/>
      <c r="C97" s="76"/>
      <c r="D97" s="32"/>
      <c r="E97" s="109">
        <v>-418690</v>
      </c>
      <c r="F97" s="109"/>
      <c r="G97" s="109">
        <v>-330466</v>
      </c>
      <c r="H97" s="114"/>
      <c r="I97" s="109">
        <v>-418690</v>
      </c>
      <c r="J97" s="109"/>
      <c r="K97" s="109">
        <v>-330466</v>
      </c>
      <c r="L97" s="32"/>
    </row>
    <row r="98" spans="1:12" ht="24" customHeight="1" x14ac:dyDescent="0.5">
      <c r="A98" s="26" t="s">
        <v>107</v>
      </c>
      <c r="B98" s="32"/>
      <c r="C98" s="76"/>
      <c r="D98" s="32"/>
      <c r="E98" s="109">
        <v>210364</v>
      </c>
      <c r="F98" s="109"/>
      <c r="G98" s="109">
        <v>4851</v>
      </c>
      <c r="H98" s="115"/>
      <c r="I98" s="109">
        <v>210364</v>
      </c>
      <c r="J98" s="109"/>
      <c r="K98" s="109">
        <v>4851</v>
      </c>
      <c r="L98" s="32"/>
    </row>
    <row r="99" spans="1:12" ht="24" customHeight="1" x14ac:dyDescent="0.5">
      <c r="A99" s="8" t="s">
        <v>30</v>
      </c>
      <c r="B99" s="32"/>
      <c r="C99" s="76"/>
      <c r="D99" s="32"/>
      <c r="E99" s="98">
        <f>SUM(E97,E98)</f>
        <v>-208326</v>
      </c>
      <c r="F99" s="90"/>
      <c r="G99" s="98">
        <f>SUM(G97,G98)</f>
        <v>-325615</v>
      </c>
      <c r="H99" s="89"/>
      <c r="I99" s="98">
        <f>SUM(I97,I98)</f>
        <v>-208326</v>
      </c>
      <c r="J99" s="90"/>
      <c r="K99" s="98">
        <f>SUM(K97,K98)</f>
        <v>-325615</v>
      </c>
      <c r="L99" s="32"/>
    </row>
    <row r="100" spans="1:12" ht="24" customHeight="1" x14ac:dyDescent="0.5">
      <c r="A100" s="8" t="s">
        <v>108</v>
      </c>
      <c r="B100" s="32"/>
      <c r="C100" s="76"/>
      <c r="D100" s="32"/>
      <c r="E100" s="99"/>
      <c r="F100" s="90"/>
      <c r="G100" s="99"/>
      <c r="H100" s="89"/>
      <c r="I100" s="99"/>
      <c r="J100" s="90"/>
      <c r="K100" s="99"/>
      <c r="L100" s="32"/>
    </row>
    <row r="101" spans="1:12" ht="24" hidden="1" customHeight="1" x14ac:dyDescent="0.5">
      <c r="A101" s="7" t="s">
        <v>109</v>
      </c>
      <c r="B101" s="32"/>
      <c r="C101" s="76"/>
      <c r="D101" s="32"/>
      <c r="E101" s="116"/>
      <c r="F101" s="109"/>
      <c r="G101" s="116">
        <v>0</v>
      </c>
      <c r="H101" s="114"/>
      <c r="I101" s="116"/>
      <c r="J101" s="109"/>
      <c r="K101" s="116">
        <v>0</v>
      </c>
      <c r="L101" s="32"/>
    </row>
    <row r="102" spans="1:12" ht="24" customHeight="1" x14ac:dyDescent="0.5">
      <c r="A102" s="7" t="s">
        <v>167</v>
      </c>
      <c r="B102" s="32"/>
      <c r="C102" s="76"/>
      <c r="D102" s="32"/>
      <c r="E102" s="116">
        <v>-5777507</v>
      </c>
      <c r="F102" s="109"/>
      <c r="G102" s="116">
        <v>-1911626</v>
      </c>
      <c r="H102" s="114"/>
      <c r="I102" s="116">
        <v>-5777507</v>
      </c>
      <c r="J102" s="109"/>
      <c r="K102" s="116">
        <v>-1911626</v>
      </c>
      <c r="L102" s="32"/>
    </row>
    <row r="103" spans="1:12" ht="24" hidden="1" customHeight="1" x14ac:dyDescent="0.5">
      <c r="A103" s="7" t="s">
        <v>110</v>
      </c>
      <c r="B103" s="32"/>
      <c r="C103" s="76"/>
      <c r="D103" s="32"/>
      <c r="E103" s="116"/>
      <c r="F103" s="109"/>
      <c r="G103" s="116">
        <v>0</v>
      </c>
      <c r="H103" s="114"/>
      <c r="I103" s="116"/>
      <c r="J103" s="109"/>
      <c r="K103" s="116">
        <v>0</v>
      </c>
      <c r="L103" s="32"/>
    </row>
    <row r="104" spans="1:12" ht="24" customHeight="1" x14ac:dyDescent="0.5">
      <c r="A104" s="8" t="s">
        <v>92</v>
      </c>
      <c r="B104" s="32"/>
      <c r="C104" s="76"/>
      <c r="D104" s="32"/>
      <c r="E104" s="98">
        <f>SUM(E101:E103)</f>
        <v>-5777507</v>
      </c>
      <c r="F104" s="90"/>
      <c r="G104" s="98">
        <f>SUM(G101:G103)</f>
        <v>-1911626</v>
      </c>
      <c r="H104" s="89"/>
      <c r="I104" s="98">
        <f>SUM(I101:I103)</f>
        <v>-5777507</v>
      </c>
      <c r="J104" s="90"/>
      <c r="K104" s="98">
        <f>SUM(K101:K103)</f>
        <v>-1911626</v>
      </c>
      <c r="L104" s="32"/>
    </row>
    <row r="105" spans="1:12" ht="24" customHeight="1" x14ac:dyDescent="0.5">
      <c r="A105" s="8" t="s">
        <v>186</v>
      </c>
      <c r="B105" s="32"/>
      <c r="C105" s="76"/>
      <c r="D105" s="32"/>
      <c r="E105" s="98">
        <v>-29367</v>
      </c>
      <c r="F105" s="90"/>
      <c r="G105" s="98">
        <v>0</v>
      </c>
      <c r="H105" s="89"/>
      <c r="I105" s="98">
        <v>-29367</v>
      </c>
      <c r="J105" s="90"/>
      <c r="K105" s="98">
        <v>0</v>
      </c>
      <c r="L105" s="32"/>
    </row>
    <row r="106" spans="1:12" ht="24" customHeight="1" x14ac:dyDescent="0.5">
      <c r="A106" s="8" t="s">
        <v>174</v>
      </c>
      <c r="B106" s="31"/>
      <c r="C106" s="76"/>
      <c r="D106" s="31"/>
      <c r="E106" s="92">
        <f>+E99+E95+E104+E105</f>
        <v>-26541815</v>
      </c>
      <c r="F106" s="92"/>
      <c r="G106" s="92">
        <f>+G99+G95+G104+G105</f>
        <v>-22000607</v>
      </c>
      <c r="H106" s="92"/>
      <c r="I106" s="92">
        <f>+I99+I95+I104+I105</f>
        <v>-26541815</v>
      </c>
      <c r="J106" s="92"/>
      <c r="K106" s="92">
        <f>+K99+K95+K104+K105</f>
        <v>-22000607</v>
      </c>
      <c r="L106" s="31"/>
    </row>
    <row r="107" spans="1:12" ht="24" customHeight="1" x14ac:dyDescent="0.5">
      <c r="A107" s="7" t="s">
        <v>168</v>
      </c>
      <c r="B107" s="31"/>
      <c r="C107" s="76"/>
      <c r="D107" s="31"/>
      <c r="E107" s="117">
        <v>139646681</v>
      </c>
      <c r="F107" s="117"/>
      <c r="G107" s="117">
        <v>119443830</v>
      </c>
      <c r="H107" s="117"/>
      <c r="I107" s="117">
        <v>139646681</v>
      </c>
      <c r="J107" s="117"/>
      <c r="K107" s="117">
        <v>119443830</v>
      </c>
      <c r="L107" s="31"/>
    </row>
    <row r="108" spans="1:12" ht="24" customHeight="1" thickBot="1" x14ac:dyDescent="0.55000000000000004">
      <c r="A108" s="8" t="s">
        <v>169</v>
      </c>
      <c r="B108" s="31"/>
      <c r="C108" s="76"/>
      <c r="D108" s="31"/>
      <c r="E108" s="100">
        <f>SUM(E106:E107)</f>
        <v>113104866</v>
      </c>
      <c r="F108" s="92"/>
      <c r="G108" s="100">
        <f>SUM(G106:G107)</f>
        <v>97443223</v>
      </c>
      <c r="H108" s="92"/>
      <c r="I108" s="100">
        <f>SUM(I106:I107)</f>
        <v>113104866</v>
      </c>
      <c r="J108" s="92"/>
      <c r="K108" s="100">
        <f>SUM(K106:K107)</f>
        <v>97443223</v>
      </c>
      <c r="L108" s="31"/>
    </row>
    <row r="109" spans="1:12" s="33" customFormat="1" ht="24" customHeight="1" thickTop="1" x14ac:dyDescent="0.5">
      <c r="B109" s="31"/>
      <c r="C109" s="31"/>
      <c r="D109" s="31"/>
      <c r="E109" s="63"/>
      <c r="F109" s="63"/>
      <c r="G109" s="63"/>
      <c r="H109" s="63"/>
      <c r="I109" s="63"/>
      <c r="J109" s="63"/>
      <c r="K109" s="63"/>
      <c r="L109" s="31"/>
    </row>
    <row r="110" spans="1:12" s="1" customFormat="1" ht="24" customHeight="1" x14ac:dyDescent="0.5">
      <c r="A110" s="1" t="s">
        <v>10</v>
      </c>
      <c r="C110" s="105"/>
      <c r="H110" s="7"/>
    </row>
  </sheetData>
  <mergeCells count="28">
    <mergeCell ref="A1:K1"/>
    <mergeCell ref="A40:K40"/>
    <mergeCell ref="A73:K73"/>
    <mergeCell ref="A2:G2"/>
    <mergeCell ref="A4:G4"/>
    <mergeCell ref="E5:G5"/>
    <mergeCell ref="I5:K5"/>
    <mergeCell ref="E6:G6"/>
    <mergeCell ref="I6:K6"/>
    <mergeCell ref="E7:G7"/>
    <mergeCell ref="I7:K7"/>
    <mergeCell ref="A41:G41"/>
    <mergeCell ref="A43:G43"/>
    <mergeCell ref="E44:G44"/>
    <mergeCell ref="I44:K44"/>
    <mergeCell ref="E45:G45"/>
    <mergeCell ref="I45:K45"/>
    <mergeCell ref="E46:G46"/>
    <mergeCell ref="I46:K46"/>
    <mergeCell ref="A81:D81"/>
    <mergeCell ref="A74:G74"/>
    <mergeCell ref="A76:G76"/>
    <mergeCell ref="E77:G77"/>
    <mergeCell ref="I77:K77"/>
    <mergeCell ref="E78:G78"/>
    <mergeCell ref="E79:G79"/>
    <mergeCell ref="I79:K79"/>
    <mergeCell ref="I78:K78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2" manualBreakCount="2">
    <brk id="39" max="11" man="1"/>
    <brk id="7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"/>
  <sheetViews>
    <sheetView showGridLines="0" view="pageBreakPreview" topLeftCell="A10" zoomScale="55" zoomScaleNormal="70" zoomScaleSheetLayoutView="55" workbookViewId="0">
      <selection activeCell="E46" sqref="E46"/>
    </sheetView>
  </sheetViews>
  <sheetFormatPr defaultRowHeight="24" customHeight="1" x14ac:dyDescent="0.5"/>
  <cols>
    <col min="1" max="1" width="53.28515625" style="40" customWidth="1"/>
    <col min="2" max="2" width="1" style="41" customWidth="1"/>
    <col min="3" max="3" width="16.28515625" style="42" customWidth="1"/>
    <col min="4" max="4" width="1.42578125" style="41" customWidth="1"/>
    <col min="5" max="5" width="16.28515625" style="42" customWidth="1"/>
    <col min="6" max="6" width="1.42578125" style="41" customWidth="1"/>
    <col min="7" max="7" width="16.28515625" style="42" customWidth="1"/>
    <col min="8" max="8" width="1.42578125" style="41" customWidth="1"/>
    <col min="9" max="9" width="16.28515625" style="42" customWidth="1"/>
    <col min="10" max="10" width="1.42578125" style="41" customWidth="1"/>
    <col min="11" max="11" width="17.42578125" style="42" customWidth="1"/>
    <col min="12" max="12" width="1.42578125" style="42" customWidth="1"/>
    <col min="13" max="13" width="19.140625" style="42" customWidth="1"/>
    <col min="14" max="14" width="1.7109375" style="42" customWidth="1"/>
    <col min="15" max="15" width="19.140625" style="42" customWidth="1"/>
    <col min="16" max="16" width="1.42578125" style="42" customWidth="1"/>
    <col min="17" max="17" width="16.140625" style="42" customWidth="1"/>
    <col min="18" max="18" width="1.42578125" style="41" customWidth="1"/>
    <col min="19" max="19" width="18.42578125" style="42" customWidth="1"/>
    <col min="20" max="16384" width="9.140625" style="42"/>
  </cols>
  <sheetData>
    <row r="1" spans="1:19" ht="24" customHeight="1" x14ac:dyDescent="0.5">
      <c r="A1" s="131" t="s">
        <v>180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</row>
    <row r="2" spans="1:19" ht="24" customHeight="1" x14ac:dyDescent="0.5">
      <c r="A2" s="119" t="s">
        <v>44</v>
      </c>
      <c r="B2" s="119"/>
      <c r="C2" s="119"/>
      <c r="D2" s="119"/>
      <c r="E2" s="119"/>
      <c r="F2" s="44"/>
      <c r="G2" s="102"/>
      <c r="H2" s="44"/>
      <c r="I2" s="102"/>
      <c r="J2" s="44"/>
      <c r="K2" s="102"/>
      <c r="L2" s="102"/>
      <c r="M2" s="102"/>
      <c r="N2" s="102"/>
      <c r="O2" s="102"/>
      <c r="P2" s="102"/>
      <c r="Q2" s="102"/>
      <c r="R2" s="44"/>
      <c r="S2" s="69"/>
    </row>
    <row r="3" spans="1:19" ht="24" customHeight="1" x14ac:dyDescent="0.5">
      <c r="A3" s="45" t="s">
        <v>78</v>
      </c>
      <c r="B3" s="46"/>
      <c r="C3" s="45"/>
      <c r="D3" s="46"/>
      <c r="E3" s="45"/>
      <c r="F3" s="46"/>
      <c r="G3" s="45"/>
      <c r="H3" s="46"/>
      <c r="I3" s="45"/>
      <c r="J3" s="46"/>
      <c r="K3" s="45"/>
      <c r="L3" s="45"/>
      <c r="M3" s="45"/>
      <c r="N3" s="45"/>
      <c r="O3" s="45"/>
      <c r="P3" s="45"/>
      <c r="R3" s="46"/>
    </row>
    <row r="4" spans="1:19" ht="24" customHeight="1" x14ac:dyDescent="0.5">
      <c r="A4" s="124" t="s">
        <v>150</v>
      </c>
      <c r="B4" s="124"/>
      <c r="C4" s="124"/>
      <c r="D4" s="124"/>
      <c r="E4" s="124"/>
      <c r="F4" s="124"/>
      <c r="G4" s="124"/>
      <c r="H4" s="46"/>
      <c r="I4" s="45"/>
      <c r="J4" s="46"/>
      <c r="K4" s="45"/>
      <c r="L4" s="45"/>
      <c r="M4" s="45"/>
      <c r="N4" s="45"/>
      <c r="O4" s="45"/>
      <c r="P4" s="45"/>
      <c r="Q4" s="45"/>
      <c r="R4" s="46"/>
      <c r="S4" s="45"/>
    </row>
    <row r="5" spans="1:19" ht="24" customHeight="1" x14ac:dyDescent="0.5">
      <c r="A5" s="47"/>
      <c r="B5" s="47"/>
      <c r="C5" s="47"/>
      <c r="D5" s="47"/>
      <c r="E5" s="47"/>
      <c r="F5" s="46"/>
      <c r="G5" s="45"/>
      <c r="H5" s="46"/>
      <c r="I5" s="45"/>
      <c r="J5" s="46"/>
      <c r="K5" s="45"/>
      <c r="L5" s="45"/>
      <c r="M5" s="45"/>
      <c r="N5" s="45"/>
      <c r="O5" s="45"/>
      <c r="P5" s="45"/>
      <c r="Q5" s="43"/>
      <c r="R5" s="46"/>
      <c r="S5" s="43" t="s">
        <v>3</v>
      </c>
    </row>
    <row r="6" spans="1:19" ht="24" customHeight="1" x14ac:dyDescent="0.5">
      <c r="A6" s="47"/>
      <c r="B6" s="44"/>
      <c r="C6" s="134" t="s">
        <v>33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</row>
    <row r="7" spans="1:19" ht="24" customHeight="1" x14ac:dyDescent="0.5">
      <c r="A7" s="47"/>
      <c r="B7" s="47"/>
      <c r="C7" s="47"/>
      <c r="D7" s="47"/>
      <c r="E7" s="47"/>
      <c r="F7" s="46"/>
      <c r="G7" s="45"/>
      <c r="H7" s="46"/>
      <c r="I7" s="45"/>
      <c r="J7" s="46"/>
      <c r="K7" s="45"/>
      <c r="L7" s="41"/>
      <c r="M7" s="133" t="s">
        <v>39</v>
      </c>
      <c r="N7" s="133"/>
      <c r="O7" s="133"/>
      <c r="P7" s="133"/>
      <c r="Q7" s="133"/>
      <c r="R7" s="46"/>
      <c r="S7" s="43"/>
    </row>
    <row r="8" spans="1:19" ht="24" customHeight="1" x14ac:dyDescent="0.5">
      <c r="A8" s="48"/>
      <c r="B8" s="107"/>
      <c r="C8" s="48"/>
      <c r="D8" s="107"/>
      <c r="E8" s="48"/>
      <c r="F8" s="107"/>
      <c r="G8" s="48"/>
      <c r="H8" s="107"/>
      <c r="I8" s="48"/>
      <c r="J8" s="107"/>
      <c r="K8" s="48"/>
      <c r="L8" s="107"/>
      <c r="M8" s="107" t="s">
        <v>122</v>
      </c>
      <c r="N8" s="107"/>
      <c r="O8" s="107" t="s">
        <v>134</v>
      </c>
      <c r="P8" s="107"/>
      <c r="Q8" s="48"/>
      <c r="R8" s="107"/>
    </row>
    <row r="9" spans="1:19" ht="24" customHeight="1" x14ac:dyDescent="0.5">
      <c r="C9" s="48" t="s">
        <v>34</v>
      </c>
      <c r="G9" s="133" t="s">
        <v>19</v>
      </c>
      <c r="H9" s="133"/>
      <c r="I9" s="133"/>
      <c r="J9" s="133"/>
      <c r="K9" s="133"/>
      <c r="L9" s="48"/>
      <c r="M9" s="48" t="s">
        <v>123</v>
      </c>
      <c r="N9" s="48"/>
      <c r="O9" s="48" t="s">
        <v>133</v>
      </c>
      <c r="P9" s="48"/>
      <c r="Q9" s="48" t="s">
        <v>41</v>
      </c>
    </row>
    <row r="10" spans="1:19" s="48" customFormat="1" ht="24" customHeight="1" x14ac:dyDescent="0.5">
      <c r="A10" s="40"/>
      <c r="B10" s="107"/>
      <c r="C10" s="48" t="s">
        <v>67</v>
      </c>
      <c r="D10" s="107"/>
      <c r="F10" s="107"/>
      <c r="G10" s="133" t="s">
        <v>36</v>
      </c>
      <c r="H10" s="133"/>
      <c r="I10" s="133"/>
      <c r="J10" s="41"/>
      <c r="K10" s="107"/>
      <c r="M10" s="48" t="s">
        <v>124</v>
      </c>
      <c r="O10" s="48" t="s">
        <v>46</v>
      </c>
      <c r="Q10" s="48" t="s">
        <v>42</v>
      </c>
      <c r="R10" s="107"/>
    </row>
    <row r="11" spans="1:19" s="48" customFormat="1" ht="24" customHeight="1" x14ac:dyDescent="0.5">
      <c r="A11" s="40"/>
      <c r="B11" s="107"/>
      <c r="C11" s="106" t="s">
        <v>35</v>
      </c>
      <c r="D11" s="107"/>
      <c r="E11" s="106" t="s">
        <v>18</v>
      </c>
      <c r="F11" s="107"/>
      <c r="G11" s="106" t="s">
        <v>73</v>
      </c>
      <c r="H11" s="107"/>
      <c r="I11" s="106" t="s">
        <v>37</v>
      </c>
      <c r="J11" s="107"/>
      <c r="K11" s="106" t="s">
        <v>38</v>
      </c>
      <c r="L11" s="107"/>
      <c r="M11" s="106" t="s">
        <v>125</v>
      </c>
      <c r="N11" s="107"/>
      <c r="O11" s="106" t="s">
        <v>181</v>
      </c>
      <c r="P11" s="107"/>
      <c r="Q11" s="106" t="s">
        <v>43</v>
      </c>
      <c r="R11" s="107"/>
      <c r="S11" s="106" t="s">
        <v>70</v>
      </c>
    </row>
    <row r="12" spans="1:19" ht="24" customHeight="1" x14ac:dyDescent="0.5">
      <c r="A12" s="49" t="s">
        <v>138</v>
      </c>
      <c r="C12" s="22">
        <v>340000000</v>
      </c>
      <c r="D12" s="22"/>
      <c r="E12" s="22">
        <v>647260093</v>
      </c>
      <c r="F12" s="22"/>
      <c r="G12" s="22">
        <v>34000000</v>
      </c>
      <c r="H12" s="22"/>
      <c r="I12" s="22">
        <v>20000000</v>
      </c>
      <c r="J12" s="22"/>
      <c r="K12" s="22">
        <v>1084314951</v>
      </c>
      <c r="L12" s="22"/>
      <c r="M12" s="22">
        <v>-2602653</v>
      </c>
      <c r="N12" s="22"/>
      <c r="O12" s="22">
        <v>-15797649</v>
      </c>
      <c r="P12" s="22"/>
      <c r="Q12" s="22">
        <f>SUM(L12:O12)</f>
        <v>-18400302</v>
      </c>
      <c r="R12" s="22"/>
      <c r="S12" s="22">
        <f>SUM(C12:K12,Q12)</f>
        <v>2107174742</v>
      </c>
    </row>
    <row r="13" spans="1:19" ht="24" customHeight="1" x14ac:dyDescent="0.5">
      <c r="A13" s="40" t="s">
        <v>144</v>
      </c>
      <c r="C13" s="22">
        <v>0</v>
      </c>
      <c r="D13" s="22"/>
      <c r="E13" s="22">
        <v>0</v>
      </c>
      <c r="F13" s="22"/>
      <c r="G13" s="22">
        <v>0</v>
      </c>
      <c r="H13" s="22"/>
      <c r="I13" s="22">
        <v>0</v>
      </c>
      <c r="J13" s="22"/>
      <c r="K13" s="22">
        <v>-9212689</v>
      </c>
      <c r="L13" s="22"/>
      <c r="M13" s="22">
        <v>0</v>
      </c>
      <c r="N13" s="22"/>
      <c r="O13" s="22">
        <v>0</v>
      </c>
      <c r="P13" s="22"/>
      <c r="Q13" s="22">
        <f>SUM(L13:O13)</f>
        <v>0</v>
      </c>
      <c r="R13" s="22"/>
      <c r="S13" s="22">
        <f>SUM(C13:K13,Q13)</f>
        <v>-9212689</v>
      </c>
    </row>
    <row r="14" spans="1:19" ht="24" customHeight="1" x14ac:dyDescent="0.5">
      <c r="A14" s="40" t="s">
        <v>172</v>
      </c>
      <c r="C14" s="22">
        <v>0</v>
      </c>
      <c r="D14" s="22"/>
      <c r="E14" s="22">
        <v>0</v>
      </c>
      <c r="F14" s="22"/>
      <c r="G14" s="22">
        <v>0</v>
      </c>
      <c r="H14" s="22"/>
      <c r="I14" s="22">
        <v>0</v>
      </c>
      <c r="J14" s="22"/>
      <c r="K14" s="22">
        <v>0</v>
      </c>
      <c r="L14" s="22"/>
      <c r="M14" s="22">
        <v>-728782</v>
      </c>
      <c r="N14" s="22"/>
      <c r="O14" s="22">
        <v>30084546</v>
      </c>
      <c r="P14" s="22"/>
      <c r="Q14" s="22">
        <f>SUM(L14:O14)</f>
        <v>29355764</v>
      </c>
      <c r="R14" s="22"/>
      <c r="S14" s="22">
        <f>SUM(C14:K14,Q14)</f>
        <v>29355764</v>
      </c>
    </row>
    <row r="15" spans="1:19" ht="24" customHeight="1" thickBot="1" x14ac:dyDescent="0.55000000000000004">
      <c r="A15" s="49" t="s">
        <v>145</v>
      </c>
      <c r="C15" s="85">
        <f>SUM(C12:C14)</f>
        <v>340000000</v>
      </c>
      <c r="D15" s="22"/>
      <c r="E15" s="85">
        <f>SUM(E12:E14)</f>
        <v>647260093</v>
      </c>
      <c r="F15" s="22"/>
      <c r="G15" s="85">
        <f>SUM(G12:G14)</f>
        <v>34000000</v>
      </c>
      <c r="H15" s="22"/>
      <c r="I15" s="85">
        <f>SUM(I12:I14)</f>
        <v>20000000</v>
      </c>
      <c r="J15" s="22"/>
      <c r="K15" s="85">
        <f>SUM(K12:K14)</f>
        <v>1075102262</v>
      </c>
      <c r="L15" s="22"/>
      <c r="M15" s="85">
        <f>SUM(M12:M14)</f>
        <v>-3331435</v>
      </c>
      <c r="N15" s="22"/>
      <c r="O15" s="85">
        <f>SUM(O12:O14)</f>
        <v>14286897</v>
      </c>
      <c r="P15" s="22"/>
      <c r="Q15" s="85">
        <f>SUM(Q12:Q14)</f>
        <v>10955462</v>
      </c>
      <c r="R15" s="22"/>
      <c r="S15" s="85">
        <f>SUM(S12:S14)</f>
        <v>2127317817</v>
      </c>
    </row>
    <row r="16" spans="1:19" ht="24" customHeight="1" thickTop="1" x14ac:dyDescent="0.5"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ht="24" customHeight="1" x14ac:dyDescent="0.5">
      <c r="A17" s="49" t="s">
        <v>146</v>
      </c>
      <c r="C17" s="22">
        <v>350000000</v>
      </c>
      <c r="D17" s="22"/>
      <c r="E17" s="22">
        <v>647275073</v>
      </c>
      <c r="F17" s="22"/>
      <c r="G17" s="22">
        <v>35000000</v>
      </c>
      <c r="H17" s="22"/>
      <c r="I17" s="22">
        <v>20000000</v>
      </c>
      <c r="J17" s="22"/>
      <c r="K17" s="22">
        <v>1047820233</v>
      </c>
      <c r="L17" s="22"/>
      <c r="M17" s="22">
        <v>-5349436</v>
      </c>
      <c r="N17" s="22"/>
      <c r="O17" s="22">
        <v>-28259002</v>
      </c>
      <c r="P17" s="22"/>
      <c r="Q17" s="22">
        <v>-33608438</v>
      </c>
      <c r="R17" s="22"/>
      <c r="S17" s="22">
        <v>2066486868</v>
      </c>
    </row>
    <row r="18" spans="1:19" ht="24" customHeight="1" x14ac:dyDescent="0.5">
      <c r="A18" s="40" t="s">
        <v>171</v>
      </c>
      <c r="C18" s="22">
        <v>0</v>
      </c>
      <c r="D18" s="22"/>
      <c r="E18" s="22">
        <v>0</v>
      </c>
      <c r="F18" s="22"/>
      <c r="G18" s="22">
        <v>0</v>
      </c>
      <c r="H18" s="22"/>
      <c r="I18" s="22">
        <v>0</v>
      </c>
      <c r="J18" s="22"/>
      <c r="K18" s="22">
        <v>-20430043</v>
      </c>
      <c r="L18" s="22"/>
      <c r="M18" s="22">
        <v>0</v>
      </c>
      <c r="N18" s="22"/>
      <c r="O18" s="22">
        <v>104105085</v>
      </c>
      <c r="P18" s="22"/>
      <c r="Q18" s="22">
        <v>104105085</v>
      </c>
      <c r="R18" s="22"/>
      <c r="S18" s="22">
        <v>83675042</v>
      </c>
    </row>
    <row r="19" spans="1:19" ht="24" customHeight="1" x14ac:dyDescent="0.5">
      <c r="A19" s="49" t="s">
        <v>170</v>
      </c>
      <c r="C19" s="118">
        <f>SUM(C17:C18)</f>
        <v>350000000</v>
      </c>
      <c r="D19" s="22"/>
      <c r="E19" s="118">
        <f>SUM(E17:E18)</f>
        <v>647275073</v>
      </c>
      <c r="F19" s="22"/>
      <c r="G19" s="118">
        <f>SUM(G17:G18)</f>
        <v>35000000</v>
      </c>
      <c r="H19" s="22"/>
      <c r="I19" s="118">
        <f>SUM(I17:I18)</f>
        <v>20000000</v>
      </c>
      <c r="J19" s="22"/>
      <c r="K19" s="118">
        <f>SUM(K17:K18)</f>
        <v>1027390190</v>
      </c>
      <c r="L19" s="22"/>
      <c r="M19" s="118">
        <f>SUM(M17:M18)</f>
        <v>-5349436</v>
      </c>
      <c r="N19" s="22"/>
      <c r="O19" s="118">
        <f>SUM(O17:O18)</f>
        <v>75846083</v>
      </c>
      <c r="P19" s="22"/>
      <c r="Q19" s="118">
        <f>SUM(M19:O19)</f>
        <v>70496647</v>
      </c>
      <c r="R19" s="22"/>
      <c r="S19" s="118">
        <f>SUM(C19:K19,Q19)</f>
        <v>2150161910</v>
      </c>
    </row>
    <row r="20" spans="1:19" ht="24" hidden="1" customHeight="1" x14ac:dyDescent="0.5">
      <c r="A20" s="40" t="s">
        <v>132</v>
      </c>
      <c r="C20" s="22"/>
      <c r="D20" s="22"/>
      <c r="E20" s="22"/>
      <c r="F20" s="22"/>
      <c r="G20" s="22">
        <v>0</v>
      </c>
      <c r="H20" s="22"/>
      <c r="I20" s="22">
        <v>0</v>
      </c>
      <c r="J20" s="22"/>
      <c r="K20" s="22">
        <v>0</v>
      </c>
      <c r="L20" s="22"/>
      <c r="M20" s="22">
        <v>0</v>
      </c>
      <c r="N20" s="22"/>
      <c r="O20" s="22">
        <v>0</v>
      </c>
      <c r="P20" s="22"/>
      <c r="Q20" s="22">
        <f>SUM(M20:O20)</f>
        <v>0</v>
      </c>
      <c r="R20" s="22"/>
      <c r="S20" s="22">
        <f>SUM(C20:K20,Q20)</f>
        <v>0</v>
      </c>
    </row>
    <row r="21" spans="1:19" ht="24" hidden="1" customHeight="1" x14ac:dyDescent="0.5">
      <c r="A21" s="40" t="s">
        <v>135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ht="24" hidden="1" customHeight="1" x14ac:dyDescent="0.5">
      <c r="A22" s="40" t="s">
        <v>136</v>
      </c>
      <c r="C22" s="22">
        <v>0</v>
      </c>
      <c r="D22" s="22"/>
      <c r="E22" s="22">
        <v>0</v>
      </c>
      <c r="F22" s="22"/>
      <c r="G22" s="22"/>
      <c r="H22" s="22"/>
      <c r="I22" s="22">
        <v>0</v>
      </c>
      <c r="J22" s="22"/>
      <c r="K22" s="22"/>
      <c r="L22" s="22"/>
      <c r="M22" s="22">
        <v>0</v>
      </c>
      <c r="N22" s="22"/>
      <c r="O22" s="22">
        <v>0</v>
      </c>
      <c r="P22" s="22"/>
      <c r="Q22" s="22">
        <v>0</v>
      </c>
      <c r="R22" s="22"/>
      <c r="S22" s="22">
        <f>SUM(C22:K22,Q22)</f>
        <v>0</v>
      </c>
    </row>
    <row r="23" spans="1:19" ht="24" hidden="1" customHeight="1" x14ac:dyDescent="0.5">
      <c r="A23" s="42" t="s">
        <v>126</v>
      </c>
      <c r="C23" s="22">
        <v>0</v>
      </c>
      <c r="D23" s="22"/>
      <c r="E23" s="22">
        <v>0</v>
      </c>
      <c r="F23" s="22"/>
      <c r="G23" s="22">
        <v>0</v>
      </c>
      <c r="H23" s="22"/>
      <c r="I23" s="22">
        <v>0</v>
      </c>
      <c r="J23" s="22"/>
      <c r="K23" s="22"/>
      <c r="L23" s="22"/>
      <c r="M23" s="22">
        <v>0</v>
      </c>
      <c r="N23" s="22"/>
      <c r="O23" s="22">
        <v>0</v>
      </c>
      <c r="P23" s="22"/>
      <c r="Q23" s="22">
        <f>SUM(M23:O23)</f>
        <v>0</v>
      </c>
      <c r="R23" s="22"/>
      <c r="S23" s="22">
        <f>SUM(C23:K23,Q23)</f>
        <v>0</v>
      </c>
    </row>
    <row r="24" spans="1:19" ht="24" customHeight="1" x14ac:dyDescent="0.5">
      <c r="A24" s="40" t="s">
        <v>144</v>
      </c>
      <c r="C24" s="22">
        <v>0</v>
      </c>
      <c r="D24" s="22"/>
      <c r="E24" s="22">
        <v>0</v>
      </c>
      <c r="F24" s="22"/>
      <c r="G24" s="22">
        <v>0</v>
      </c>
      <c r="H24" s="22"/>
      <c r="I24" s="22">
        <v>0</v>
      </c>
      <c r="J24" s="22"/>
      <c r="K24" s="22">
        <f>'PL&amp;CF'!E34</f>
        <v>-131284162</v>
      </c>
      <c r="L24" s="22"/>
      <c r="M24" s="22">
        <v>0</v>
      </c>
      <c r="N24" s="22"/>
      <c r="O24" s="22">
        <v>0</v>
      </c>
      <c r="P24" s="22"/>
      <c r="Q24" s="22">
        <f>SUM(M24:O24)</f>
        <v>0</v>
      </c>
      <c r="R24" s="22"/>
      <c r="S24" s="22">
        <f>SUM(C24:K24,Q24)</f>
        <v>-131284162</v>
      </c>
    </row>
    <row r="25" spans="1:19" ht="24" customHeight="1" x14ac:dyDescent="0.5">
      <c r="A25" s="40" t="s">
        <v>172</v>
      </c>
      <c r="C25" s="22">
        <v>0</v>
      </c>
      <c r="D25" s="22"/>
      <c r="E25" s="22">
        <v>0</v>
      </c>
      <c r="F25" s="22"/>
      <c r="G25" s="22">
        <v>0</v>
      </c>
      <c r="H25" s="22"/>
      <c r="I25" s="22">
        <v>0</v>
      </c>
      <c r="J25" s="22"/>
      <c r="K25" s="22">
        <f>'PL&amp;CF'!E67</f>
        <v>0</v>
      </c>
      <c r="L25" s="22"/>
      <c r="M25" s="22">
        <f>'PL&amp;CF'!E60-'PL&amp;CF'!I60</f>
        <v>1644572</v>
      </c>
      <c r="N25" s="22"/>
      <c r="O25" s="22">
        <f>'PL&amp;CF'!I60</f>
        <v>-100651383</v>
      </c>
      <c r="P25" s="22"/>
      <c r="Q25" s="54">
        <f>SUM(M25:O25)</f>
        <v>-99006811</v>
      </c>
      <c r="R25" s="22"/>
      <c r="S25" s="22">
        <f>SUM(C25:K25,Q25)</f>
        <v>-99006811</v>
      </c>
    </row>
    <row r="26" spans="1:19" ht="24" customHeight="1" thickBot="1" x14ac:dyDescent="0.55000000000000004">
      <c r="A26" s="49" t="s">
        <v>182</v>
      </c>
      <c r="C26" s="85">
        <f>SUM(C19:C25)</f>
        <v>350000000</v>
      </c>
      <c r="D26" s="22"/>
      <c r="E26" s="85">
        <f>SUM(E19:E25)</f>
        <v>647275073</v>
      </c>
      <c r="F26" s="22"/>
      <c r="G26" s="85">
        <f>SUM(G19:G25)</f>
        <v>35000000</v>
      </c>
      <c r="H26" s="22"/>
      <c r="I26" s="85">
        <f>SUM(I19:I25)</f>
        <v>20000000</v>
      </c>
      <c r="J26" s="22"/>
      <c r="K26" s="85">
        <f>SUM(K19:K25)</f>
        <v>896106028</v>
      </c>
      <c r="L26" s="22"/>
      <c r="M26" s="85">
        <f>SUM(M19:M25)</f>
        <v>-3704864</v>
      </c>
      <c r="N26" s="22"/>
      <c r="O26" s="85">
        <f>SUM(O19:O25)</f>
        <v>-24805300</v>
      </c>
      <c r="P26" s="22"/>
      <c r="Q26" s="85">
        <f>SUM(Q19:Q25)</f>
        <v>-28510164</v>
      </c>
      <c r="R26" s="22"/>
      <c r="S26" s="85">
        <f>SUM(S19:S25)</f>
        <v>1919870937</v>
      </c>
    </row>
    <row r="27" spans="1:19" ht="24" customHeight="1" thickTop="1" x14ac:dyDescent="0.5">
      <c r="A27" s="49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ht="24" customHeight="1" x14ac:dyDescent="0.5">
      <c r="A28" s="1" t="s">
        <v>10</v>
      </c>
    </row>
  </sheetData>
  <mergeCells count="7">
    <mergeCell ref="A1:S1"/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" right="0" top="0.90551181102362199" bottom="0.196850393700787" header="0.511811023622047" footer="0.511811023622047"/>
  <pageSetup paperSize="9" scale="70" orientation="landscape" r:id="rId1"/>
  <headerFooter alignWithMargins="0"/>
  <ignoredErrors>
    <ignoredError sqref="Q12:Q14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showGridLines="0" view="pageBreakPreview" zoomScale="85" zoomScaleNormal="85" zoomScaleSheetLayoutView="85" workbookViewId="0">
      <selection activeCell="G11" sqref="G11"/>
    </sheetView>
  </sheetViews>
  <sheetFormatPr defaultRowHeight="24" customHeight="1" x14ac:dyDescent="0.5"/>
  <cols>
    <col min="1" max="1" width="41.5703125" style="40" customWidth="1"/>
    <col min="2" max="2" width="1.5703125" style="40" customWidth="1"/>
    <col min="3" max="3" width="5.85546875" style="40" customWidth="1"/>
    <col min="4" max="4" width="8.7109375" style="41" customWidth="1"/>
    <col min="5" max="5" width="17.85546875" style="42" customWidth="1"/>
    <col min="6" max="6" width="1.5703125" style="41" customWidth="1"/>
    <col min="7" max="7" width="17.85546875" style="42" customWidth="1"/>
    <col min="8" max="8" width="1.5703125" style="41" customWidth="1"/>
    <col min="9" max="9" width="17.85546875" style="42" customWidth="1"/>
    <col min="10" max="10" width="1.5703125" style="41" customWidth="1"/>
    <col min="11" max="11" width="17.85546875" style="42" customWidth="1"/>
    <col min="12" max="12" width="1.5703125" style="41" customWidth="1"/>
    <col min="13" max="13" width="17.85546875" style="42" customWidth="1"/>
    <col min="14" max="14" width="1.5703125" style="41" customWidth="1"/>
    <col min="15" max="15" width="26.7109375" style="42" customWidth="1"/>
    <col min="16" max="16" width="1.7109375" style="41" customWidth="1"/>
    <col min="17" max="17" width="17.85546875" style="42" customWidth="1"/>
    <col min="18" max="16384" width="9.140625" style="42"/>
  </cols>
  <sheetData>
    <row r="1" spans="1:17" ht="24" customHeight="1" x14ac:dyDescent="0.5">
      <c r="A1" s="131" t="s">
        <v>180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17" ht="24" customHeight="1" x14ac:dyDescent="0.5">
      <c r="A2" s="119" t="s">
        <v>44</v>
      </c>
      <c r="B2" s="119"/>
      <c r="C2" s="119"/>
      <c r="D2" s="119"/>
      <c r="E2" s="119"/>
      <c r="F2" s="119"/>
      <c r="G2" s="119"/>
      <c r="H2" s="44"/>
      <c r="I2" s="102"/>
      <c r="J2" s="44"/>
      <c r="K2" s="102"/>
      <c r="L2" s="44"/>
      <c r="M2" s="102"/>
      <c r="N2" s="102"/>
      <c r="O2" s="102"/>
      <c r="P2" s="44"/>
      <c r="Q2" s="69"/>
    </row>
    <row r="3" spans="1:17" ht="24" customHeight="1" x14ac:dyDescent="0.5">
      <c r="A3" s="45" t="s">
        <v>189</v>
      </c>
      <c r="B3" s="45"/>
      <c r="C3" s="45"/>
      <c r="D3" s="46"/>
      <c r="E3" s="45"/>
      <c r="F3" s="46"/>
      <c r="G3" s="45"/>
      <c r="H3" s="46"/>
      <c r="I3" s="45"/>
      <c r="J3" s="46"/>
      <c r="K3" s="45"/>
      <c r="L3" s="46"/>
      <c r="M3" s="45"/>
      <c r="N3" s="46"/>
      <c r="O3" s="45"/>
      <c r="P3" s="46"/>
    </row>
    <row r="4" spans="1:17" ht="24" customHeight="1" x14ac:dyDescent="0.5">
      <c r="A4" s="124" t="s">
        <v>150</v>
      </c>
      <c r="B4" s="124"/>
      <c r="C4" s="124"/>
      <c r="D4" s="124"/>
      <c r="E4" s="124"/>
      <c r="F4" s="124"/>
      <c r="G4" s="124"/>
      <c r="H4" s="46"/>
      <c r="I4" s="45"/>
      <c r="J4" s="46"/>
      <c r="K4" s="45"/>
      <c r="L4" s="46"/>
      <c r="M4" s="45"/>
      <c r="N4" s="45"/>
      <c r="O4" s="45"/>
      <c r="P4" s="46"/>
      <c r="Q4" s="45"/>
    </row>
    <row r="5" spans="1:17" ht="24" customHeight="1" x14ac:dyDescent="0.5">
      <c r="A5" s="47"/>
      <c r="B5" s="47"/>
      <c r="C5" s="47"/>
      <c r="D5" s="47"/>
      <c r="E5" s="47"/>
      <c r="F5" s="47"/>
      <c r="G5" s="47"/>
      <c r="H5" s="46"/>
      <c r="I5" s="45"/>
      <c r="J5" s="46"/>
      <c r="K5" s="45"/>
      <c r="L5" s="46"/>
      <c r="M5" s="45"/>
      <c r="N5" s="47"/>
      <c r="O5" s="45"/>
      <c r="P5" s="46"/>
      <c r="Q5" s="43" t="s">
        <v>3</v>
      </c>
    </row>
    <row r="6" spans="1:17" ht="24" customHeight="1" x14ac:dyDescent="0.5">
      <c r="A6" s="47"/>
      <c r="B6" s="47"/>
      <c r="C6" s="44"/>
      <c r="D6" s="44"/>
      <c r="E6" s="134" t="s">
        <v>1</v>
      </c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</row>
    <row r="7" spans="1:17" ht="24" customHeight="1" x14ac:dyDescent="0.5">
      <c r="A7" s="48"/>
      <c r="B7" s="48"/>
      <c r="C7" s="48"/>
      <c r="D7" s="107"/>
      <c r="E7" s="48"/>
      <c r="F7" s="107"/>
      <c r="G7" s="48"/>
      <c r="H7" s="107"/>
      <c r="I7" s="48"/>
      <c r="J7" s="107"/>
      <c r="K7" s="48"/>
      <c r="L7" s="107"/>
      <c r="M7" s="48"/>
      <c r="N7" s="107"/>
      <c r="O7" s="135" t="s">
        <v>66</v>
      </c>
      <c r="P7" s="135"/>
    </row>
    <row r="8" spans="1:17" ht="24" customHeight="1" x14ac:dyDescent="0.5">
      <c r="E8" s="48" t="s">
        <v>34</v>
      </c>
      <c r="I8" s="133" t="s">
        <v>19</v>
      </c>
      <c r="J8" s="133"/>
      <c r="K8" s="133"/>
      <c r="L8" s="133"/>
      <c r="M8" s="133"/>
      <c r="O8" s="48" t="s">
        <v>137</v>
      </c>
    </row>
    <row r="9" spans="1:17" s="48" customFormat="1" ht="24" customHeight="1" x14ac:dyDescent="0.5">
      <c r="A9" s="40"/>
      <c r="B9" s="40"/>
      <c r="D9" s="107"/>
      <c r="E9" s="48" t="s">
        <v>67</v>
      </c>
      <c r="F9" s="107"/>
      <c r="H9" s="107"/>
      <c r="I9" s="133" t="s">
        <v>36</v>
      </c>
      <c r="J9" s="133"/>
      <c r="K9" s="133"/>
      <c r="L9" s="41"/>
      <c r="M9" s="107"/>
      <c r="N9" s="107"/>
      <c r="O9" s="48" t="s">
        <v>183</v>
      </c>
      <c r="P9" s="107"/>
    </row>
    <row r="10" spans="1:17" s="48" customFormat="1" ht="24" customHeight="1" x14ac:dyDescent="0.5">
      <c r="A10" s="40"/>
      <c r="B10" s="40"/>
      <c r="C10" s="40"/>
      <c r="D10" s="107"/>
      <c r="E10" s="106" t="s">
        <v>35</v>
      </c>
      <c r="F10" s="107"/>
      <c r="G10" s="106" t="s">
        <v>18</v>
      </c>
      <c r="H10" s="107"/>
      <c r="I10" s="106" t="s">
        <v>73</v>
      </c>
      <c r="J10" s="107"/>
      <c r="K10" s="106" t="s">
        <v>37</v>
      </c>
      <c r="L10" s="107"/>
      <c r="M10" s="106" t="s">
        <v>38</v>
      </c>
      <c r="N10" s="107"/>
      <c r="O10" s="106" t="s">
        <v>181</v>
      </c>
      <c r="P10" s="107"/>
      <c r="Q10" s="106" t="s">
        <v>70</v>
      </c>
    </row>
    <row r="11" spans="1:17" ht="24" customHeight="1" x14ac:dyDescent="0.5">
      <c r="A11" s="49" t="s">
        <v>138</v>
      </c>
      <c r="E11" s="22">
        <v>340000000</v>
      </c>
      <c r="F11" s="22"/>
      <c r="G11" s="22">
        <v>647260093</v>
      </c>
      <c r="H11" s="22"/>
      <c r="I11" s="22">
        <v>34000000</v>
      </c>
      <c r="J11" s="22"/>
      <c r="K11" s="22">
        <v>20000000</v>
      </c>
      <c r="L11" s="22"/>
      <c r="M11" s="22">
        <v>1035119143</v>
      </c>
      <c r="N11" s="22"/>
      <c r="O11" s="22">
        <v>-15797649</v>
      </c>
      <c r="P11" s="22"/>
      <c r="Q11" s="22">
        <f>SUM(E11:M11,O11)</f>
        <v>2060581587</v>
      </c>
    </row>
    <row r="12" spans="1:17" ht="24" customHeight="1" x14ac:dyDescent="0.5">
      <c r="A12" s="40" t="s">
        <v>144</v>
      </c>
      <c r="E12" s="22">
        <v>0</v>
      </c>
      <c r="F12" s="22"/>
      <c r="G12" s="22">
        <v>0</v>
      </c>
      <c r="H12" s="22"/>
      <c r="I12" s="22">
        <v>0</v>
      </c>
      <c r="J12" s="22"/>
      <c r="K12" s="22">
        <v>0</v>
      </c>
      <c r="L12" s="22"/>
      <c r="M12" s="22">
        <v>-8585254</v>
      </c>
      <c r="N12" s="22"/>
      <c r="O12" s="22">
        <v>0</v>
      </c>
      <c r="P12" s="22"/>
      <c r="Q12" s="22">
        <f>SUM(E12:M12,O12)</f>
        <v>-8585254</v>
      </c>
    </row>
    <row r="13" spans="1:17" ht="24" customHeight="1" x14ac:dyDescent="0.5">
      <c r="A13" s="40" t="s">
        <v>147</v>
      </c>
      <c r="E13" s="22">
        <v>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v>0</v>
      </c>
      <c r="N13" s="22"/>
      <c r="O13" s="22">
        <v>30084546</v>
      </c>
      <c r="P13" s="22"/>
      <c r="Q13" s="22">
        <f>SUM(E13:M13,O13)</f>
        <v>30084546</v>
      </c>
    </row>
    <row r="14" spans="1:17" ht="24" customHeight="1" thickBot="1" x14ac:dyDescent="0.55000000000000004">
      <c r="A14" s="49" t="s">
        <v>145</v>
      </c>
      <c r="E14" s="85">
        <f>SUM(E11:E13)</f>
        <v>340000000</v>
      </c>
      <c r="F14" s="22"/>
      <c r="G14" s="85">
        <f>SUM(G11:G13)</f>
        <v>647260093</v>
      </c>
      <c r="H14" s="22"/>
      <c r="I14" s="85">
        <f>SUM(I11:I13)</f>
        <v>34000000</v>
      </c>
      <c r="J14" s="22"/>
      <c r="K14" s="85">
        <f>SUM(K11:K13)</f>
        <v>20000000</v>
      </c>
      <c r="L14" s="22"/>
      <c r="M14" s="85">
        <f>SUM(M11:M13)</f>
        <v>1026533889</v>
      </c>
      <c r="N14" s="22"/>
      <c r="O14" s="85">
        <f>SUM(O11:O13)</f>
        <v>14286897</v>
      </c>
      <c r="P14" s="22"/>
      <c r="Q14" s="85">
        <f>SUM(Q11:Q13)</f>
        <v>2082080879</v>
      </c>
    </row>
    <row r="15" spans="1:17" ht="24" customHeight="1" thickTop="1" x14ac:dyDescent="0.5"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24" customHeight="1" x14ac:dyDescent="0.5">
      <c r="A16" s="49" t="s">
        <v>146</v>
      </c>
      <c r="E16" s="22">
        <v>350000000</v>
      </c>
      <c r="F16" s="22"/>
      <c r="G16" s="22">
        <v>647275073</v>
      </c>
      <c r="H16" s="22"/>
      <c r="I16" s="22">
        <v>35000000</v>
      </c>
      <c r="J16" s="22"/>
      <c r="K16" s="22">
        <v>20000000</v>
      </c>
      <c r="L16" s="22"/>
      <c r="M16" s="22">
        <v>1000237594</v>
      </c>
      <c r="N16" s="22"/>
      <c r="O16" s="22">
        <v>-28259002</v>
      </c>
      <c r="P16" s="22"/>
      <c r="Q16" s="22">
        <v>2024253665</v>
      </c>
    </row>
    <row r="17" spans="1:17" ht="24" customHeight="1" x14ac:dyDescent="0.5">
      <c r="A17" s="40" t="s">
        <v>171</v>
      </c>
      <c r="E17" s="54">
        <v>0</v>
      </c>
      <c r="F17" s="22"/>
      <c r="G17" s="54">
        <v>0</v>
      </c>
      <c r="H17" s="22"/>
      <c r="I17" s="54">
        <v>0</v>
      </c>
      <c r="J17" s="22"/>
      <c r="K17" s="54">
        <v>0</v>
      </c>
      <c r="L17" s="22"/>
      <c r="M17" s="54">
        <v>-20430043</v>
      </c>
      <c r="N17" s="22"/>
      <c r="O17" s="54">
        <v>148284761</v>
      </c>
      <c r="P17" s="22"/>
      <c r="Q17" s="54">
        <v>127854718</v>
      </c>
    </row>
    <row r="18" spans="1:17" ht="24" customHeight="1" x14ac:dyDescent="0.5">
      <c r="A18" s="49" t="s">
        <v>170</v>
      </c>
      <c r="E18" s="22">
        <f>SUM(E16:E17)</f>
        <v>350000000</v>
      </c>
      <c r="F18" s="22"/>
      <c r="G18" s="22">
        <f>SUM(G16:G17)</f>
        <v>647275073</v>
      </c>
      <c r="H18" s="22"/>
      <c r="I18" s="22">
        <f>SUM(I16:I17)</f>
        <v>35000000</v>
      </c>
      <c r="J18" s="22"/>
      <c r="K18" s="22">
        <f>SUM(K16:K17)</f>
        <v>20000000</v>
      </c>
      <c r="L18" s="22"/>
      <c r="M18" s="22">
        <f>SUM(M16:M17)</f>
        <v>979807551</v>
      </c>
      <c r="N18" s="22"/>
      <c r="O18" s="22">
        <f>SUM(O16:O17)</f>
        <v>120025759</v>
      </c>
      <c r="P18" s="22"/>
      <c r="Q18" s="22">
        <f>SUM(E18:M18,O18)</f>
        <v>2152108383</v>
      </c>
    </row>
    <row r="19" spans="1:17" ht="24" hidden="1" customHeight="1" x14ac:dyDescent="0.5">
      <c r="A19" s="40" t="s">
        <v>132</v>
      </c>
      <c r="E19" s="22"/>
      <c r="F19" s="22"/>
      <c r="G19" s="22"/>
      <c r="H19" s="22"/>
      <c r="I19" s="22">
        <v>0</v>
      </c>
      <c r="J19" s="22"/>
      <c r="K19" s="22">
        <v>0</v>
      </c>
      <c r="L19" s="22"/>
      <c r="M19" s="22">
        <v>0</v>
      </c>
      <c r="N19" s="22"/>
      <c r="O19" s="22">
        <v>0</v>
      </c>
      <c r="P19" s="22"/>
      <c r="Q19" s="22">
        <f t="shared" ref="Q19:Q24" si="0">SUM(E19:M19,O19)</f>
        <v>0</v>
      </c>
    </row>
    <row r="20" spans="1:17" ht="24" hidden="1" customHeight="1" x14ac:dyDescent="0.5">
      <c r="A20" s="40" t="s">
        <v>135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ht="24" hidden="1" customHeight="1" x14ac:dyDescent="0.5">
      <c r="A21" s="40" t="s">
        <v>136</v>
      </c>
      <c r="E21" s="22">
        <v>0</v>
      </c>
      <c r="F21" s="22"/>
      <c r="G21" s="22">
        <v>0</v>
      </c>
      <c r="H21" s="22"/>
      <c r="I21" s="22"/>
      <c r="J21" s="22"/>
      <c r="K21" s="22">
        <v>0</v>
      </c>
      <c r="L21" s="22"/>
      <c r="M21" s="22"/>
      <c r="N21" s="22"/>
      <c r="O21" s="22">
        <v>0</v>
      </c>
      <c r="P21" s="22"/>
      <c r="Q21" s="22">
        <f t="shared" si="0"/>
        <v>0</v>
      </c>
    </row>
    <row r="22" spans="1:17" ht="24" hidden="1" customHeight="1" x14ac:dyDescent="0.5">
      <c r="A22" s="42" t="s">
        <v>126</v>
      </c>
      <c r="E22" s="22">
        <v>0</v>
      </c>
      <c r="F22" s="22"/>
      <c r="G22" s="22">
        <v>0</v>
      </c>
      <c r="H22" s="22"/>
      <c r="I22" s="22">
        <v>0</v>
      </c>
      <c r="J22" s="22"/>
      <c r="K22" s="22">
        <v>0</v>
      </c>
      <c r="L22" s="22"/>
      <c r="M22" s="22"/>
      <c r="N22" s="22"/>
      <c r="O22" s="22">
        <v>0</v>
      </c>
      <c r="P22" s="22"/>
      <c r="Q22" s="22">
        <f t="shared" si="0"/>
        <v>0</v>
      </c>
    </row>
    <row r="23" spans="1:17" ht="24" customHeight="1" x14ac:dyDescent="0.5">
      <c r="A23" s="40" t="s">
        <v>144</v>
      </c>
      <c r="C23" s="50"/>
      <c r="E23" s="22">
        <v>0</v>
      </c>
      <c r="F23" s="22"/>
      <c r="G23" s="22">
        <v>0</v>
      </c>
      <c r="H23" s="22"/>
      <c r="I23" s="22">
        <v>0</v>
      </c>
      <c r="J23" s="22"/>
      <c r="K23" s="22">
        <v>0</v>
      </c>
      <c r="L23" s="22"/>
      <c r="M23" s="22">
        <f>'PL&amp;CF'!I34</f>
        <v>-131128264</v>
      </c>
      <c r="N23" s="22"/>
      <c r="O23" s="22">
        <v>0</v>
      </c>
      <c r="P23" s="22"/>
      <c r="Q23" s="22">
        <f t="shared" si="0"/>
        <v>-131128264</v>
      </c>
    </row>
    <row r="24" spans="1:17" ht="24" customHeight="1" x14ac:dyDescent="0.5">
      <c r="A24" s="40" t="s">
        <v>172</v>
      </c>
      <c r="E24" s="22">
        <v>0</v>
      </c>
      <c r="F24" s="22"/>
      <c r="G24" s="22">
        <v>0</v>
      </c>
      <c r="H24" s="22"/>
      <c r="I24" s="22">
        <v>0</v>
      </c>
      <c r="J24" s="22"/>
      <c r="K24" s="22">
        <v>0</v>
      </c>
      <c r="L24" s="22"/>
      <c r="M24" s="22">
        <f>'PL&amp;CF'!I67</f>
        <v>0</v>
      </c>
      <c r="N24" s="22"/>
      <c r="O24" s="22">
        <f>'PL&amp;CF'!I60</f>
        <v>-100651383</v>
      </c>
      <c r="P24" s="22"/>
      <c r="Q24" s="22">
        <f t="shared" si="0"/>
        <v>-100651383</v>
      </c>
    </row>
    <row r="25" spans="1:17" ht="24" customHeight="1" thickBot="1" x14ac:dyDescent="0.55000000000000004">
      <c r="A25" s="49" t="s">
        <v>182</v>
      </c>
      <c r="E25" s="85">
        <f>SUM(E18:E24)</f>
        <v>350000000</v>
      </c>
      <c r="F25" s="22"/>
      <c r="G25" s="85">
        <f>SUM(G18:G24)</f>
        <v>647275073</v>
      </c>
      <c r="H25" s="22"/>
      <c r="I25" s="85">
        <f>SUM(I18:I24)</f>
        <v>35000000</v>
      </c>
      <c r="J25" s="22"/>
      <c r="K25" s="85">
        <f>SUM(K18:K24)</f>
        <v>20000000</v>
      </c>
      <c r="L25" s="22"/>
      <c r="M25" s="85">
        <f>SUM(M18:M24)</f>
        <v>848679287</v>
      </c>
      <c r="N25" s="22"/>
      <c r="O25" s="85">
        <f>SUM(O18:O24)</f>
        <v>19374376</v>
      </c>
      <c r="P25" s="22"/>
      <c r="Q25" s="85">
        <f>SUM(Q18:Q24)</f>
        <v>1920328736</v>
      </c>
    </row>
    <row r="26" spans="1:17" ht="24" customHeight="1" thickTop="1" x14ac:dyDescent="0.5">
      <c r="F26" s="42"/>
      <c r="H26" s="42"/>
      <c r="J26" s="42"/>
      <c r="L26" s="42"/>
      <c r="N26" s="42"/>
      <c r="P26" s="42"/>
    </row>
    <row r="27" spans="1:17" ht="24" customHeight="1" x14ac:dyDescent="0.5">
      <c r="A27" s="1" t="s">
        <v>10</v>
      </c>
      <c r="B27" s="4"/>
      <c r="C27" s="4"/>
    </row>
  </sheetData>
  <mergeCells count="7">
    <mergeCell ref="A1:Q1"/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57886</vt:lpwstr>
  </property>
  <property fmtid="{D5CDD505-2E9C-101B-9397-08002B2CF9AE}" pid="4" name="OptimizationTime">
    <vt:lpwstr>20200512_1300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2020-05-12T01:49:39Z</cp:lastPrinted>
  <dcterms:created xsi:type="dcterms:W3CDTF">2001-07-24T08:07:36Z</dcterms:created>
  <dcterms:modified xsi:type="dcterms:W3CDTF">2020-05-12T03:19:00Z</dcterms:modified>
</cp:coreProperties>
</file>