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19\Convert_Q1\"/>
    </mc:Choice>
  </mc:AlternateContent>
  <bookViews>
    <workbookView xWindow="11625" yWindow="32760" windowWidth="12375" windowHeight="10275" tabRatio="715" activeTab="3"/>
  </bookViews>
  <sheets>
    <sheet name="BS" sheetId="1" r:id="rId1"/>
    <sheet name="PL&amp;CF" sheetId="13" r:id="rId2"/>
    <sheet name="sce-equity" sheetId="10" r:id="rId3"/>
    <sheet name="sce-separate" sheetId="11" r:id="rId4"/>
  </sheets>
  <definedNames>
    <definedName name="_xlnm.Print_Area" localSheetId="0">BS!$A$1:$K$75</definedName>
    <definedName name="_xlnm.Print_Area" localSheetId="1">'PL&amp;CF'!$A$1:$K$101</definedName>
    <definedName name="_xlnm.Print_Area" localSheetId="2">'sce-equity'!$A$1:$S$25</definedName>
    <definedName name="_xlnm.Print_Area" localSheetId="3">'sce-separate'!$A$1:$Q$23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8" i="1" l="1"/>
  <c r="E21" i="13" l="1"/>
  <c r="I28" i="13" l="1"/>
  <c r="I21" i="13"/>
  <c r="I29" i="13" l="1"/>
  <c r="I31" i="13" s="1"/>
  <c r="I34" i="13" s="1"/>
  <c r="I67" i="1"/>
  <c r="E67" i="1"/>
  <c r="G18" i="1"/>
  <c r="G28" i="1" s="1"/>
  <c r="K67" i="1"/>
  <c r="G67" i="1"/>
  <c r="M22" i="10"/>
  <c r="I22" i="10"/>
  <c r="G22" i="10"/>
  <c r="E22" i="10"/>
  <c r="C22" i="10"/>
  <c r="Q19" i="10"/>
  <c r="Q18" i="10"/>
  <c r="O16" i="10"/>
  <c r="M16" i="10"/>
  <c r="K16" i="10"/>
  <c r="I16" i="10"/>
  <c r="G16" i="10"/>
  <c r="E16" i="10"/>
  <c r="C16" i="10"/>
  <c r="Q15" i="10"/>
  <c r="S15" i="10"/>
  <c r="Q13" i="10"/>
  <c r="S13" i="10" s="1"/>
  <c r="Q12" i="10"/>
  <c r="S12" i="10" s="1"/>
  <c r="K19" i="11"/>
  <c r="I19" i="11"/>
  <c r="G19" i="11"/>
  <c r="E19" i="11"/>
  <c r="Q16" i="11"/>
  <c r="O14" i="11"/>
  <c r="M14" i="11"/>
  <c r="K14" i="11"/>
  <c r="I14" i="11"/>
  <c r="G14" i="11"/>
  <c r="E14" i="11"/>
  <c r="Q13" i="11"/>
  <c r="Q12" i="11"/>
  <c r="Q11" i="11"/>
  <c r="K95" i="13"/>
  <c r="I95" i="13"/>
  <c r="G95" i="13"/>
  <c r="E95" i="13"/>
  <c r="K92" i="13"/>
  <c r="I92" i="13"/>
  <c r="G92" i="13"/>
  <c r="E92" i="13"/>
  <c r="K87" i="13"/>
  <c r="G87" i="13"/>
  <c r="G96" i="13" s="1"/>
  <c r="G98" i="13" s="1"/>
  <c r="I87" i="13"/>
  <c r="E87" i="13"/>
  <c r="K57" i="13"/>
  <c r="I57" i="13"/>
  <c r="G57" i="13"/>
  <c r="E57" i="13"/>
  <c r="K28" i="13"/>
  <c r="G28" i="13"/>
  <c r="E28" i="13"/>
  <c r="E29" i="13" s="1"/>
  <c r="E31" i="13" s="1"/>
  <c r="K12" i="13"/>
  <c r="K15" i="13" s="1"/>
  <c r="K21" i="13" s="1"/>
  <c r="K29" i="13" s="1"/>
  <c r="K31" i="13" s="1"/>
  <c r="G12" i="13"/>
  <c r="G15" i="13" s="1"/>
  <c r="G21" i="13" s="1"/>
  <c r="G29" i="13" s="1"/>
  <c r="G31" i="13" s="1"/>
  <c r="S18" i="10"/>
  <c r="K51" i="1"/>
  <c r="I51" i="1"/>
  <c r="G51" i="1"/>
  <c r="E51" i="1"/>
  <c r="K28" i="1"/>
  <c r="I28" i="1"/>
  <c r="K68" i="1"/>
  <c r="K69" i="1" s="1"/>
  <c r="Q14" i="11" l="1"/>
  <c r="Q16" i="10"/>
  <c r="K96" i="13"/>
  <c r="K98" i="13" s="1"/>
  <c r="S16" i="10"/>
  <c r="I46" i="13"/>
  <c r="I59" i="13" s="1"/>
  <c r="M17" i="11"/>
  <c r="Q17" i="11" s="1"/>
  <c r="E34" i="13"/>
  <c r="K19" i="10"/>
  <c r="E68" i="1"/>
  <c r="G68" i="1"/>
  <c r="G69" i="1" s="1"/>
  <c r="G34" i="13"/>
  <c r="G46" i="13"/>
  <c r="G59" i="13" s="1"/>
  <c r="K34" i="13"/>
  <c r="K46" i="13"/>
  <c r="K59" i="13" s="1"/>
  <c r="E96" i="13"/>
  <c r="E98" i="13" s="1"/>
  <c r="O18" i="11"/>
  <c r="O19" i="11" s="1"/>
  <c r="O21" i="10"/>
  <c r="I68" i="1"/>
  <c r="I69" i="1" s="1"/>
  <c r="I96" i="13"/>
  <c r="I98" i="13" s="1"/>
  <c r="E46" i="13"/>
  <c r="E59" i="13" s="1"/>
  <c r="E69" i="1"/>
  <c r="M19" i="11" l="1"/>
  <c r="Q18" i="11"/>
  <c r="Q19" i="11" s="1"/>
  <c r="Q21" i="10"/>
  <c r="O22" i="10"/>
  <c r="S19" i="10"/>
  <c r="K22" i="10"/>
  <c r="Q22" i="10" l="1"/>
  <c r="S21" i="10"/>
  <c r="S22" i="10" s="1"/>
</calcChain>
</file>

<file path=xl/sharedStrings.xml><?xml version="1.0" encoding="utf-8"?>
<sst xmlns="http://schemas.openxmlformats.org/spreadsheetml/2006/main" count="263" uniqueCount="177">
  <si>
    <t>Financial statements</t>
  </si>
  <si>
    <t>Separate financial statements</t>
  </si>
  <si>
    <t>in which the equity method is applied</t>
  </si>
  <si>
    <t>(Unit: Baht)</t>
  </si>
  <si>
    <t>Assets</t>
  </si>
  <si>
    <t>Accrued investment income</t>
  </si>
  <si>
    <t xml:space="preserve">   Investments in securities</t>
  </si>
  <si>
    <t>Other assets</t>
  </si>
  <si>
    <t xml:space="preserve">   Others</t>
  </si>
  <si>
    <t>Total assets</t>
  </si>
  <si>
    <t>The accompanying notes are an integral part of the financial statements.</t>
  </si>
  <si>
    <t xml:space="preserve">Liabilities </t>
  </si>
  <si>
    <t>Due to reinsurers</t>
  </si>
  <si>
    <t>Insurance contract liabilities</t>
  </si>
  <si>
    <t xml:space="preserve">   Accrued expenses</t>
  </si>
  <si>
    <t>Total liabilities</t>
  </si>
  <si>
    <t>Share capital</t>
  </si>
  <si>
    <t xml:space="preserve">   Registered</t>
  </si>
  <si>
    <t>Share premium</t>
  </si>
  <si>
    <t>Retained earnings</t>
  </si>
  <si>
    <t xml:space="preserve">   Appropriated</t>
  </si>
  <si>
    <t xml:space="preserve">      General reserve</t>
  </si>
  <si>
    <t xml:space="preserve">   Unappropriated </t>
  </si>
  <si>
    <t>Income</t>
  </si>
  <si>
    <t>Total income</t>
  </si>
  <si>
    <t>Expenses</t>
  </si>
  <si>
    <t>Other underwriting expenses</t>
  </si>
  <si>
    <t>Operating expenses</t>
  </si>
  <si>
    <t>Other income</t>
  </si>
  <si>
    <t>Direct premium written</t>
  </si>
  <si>
    <t xml:space="preserve">   Loans</t>
  </si>
  <si>
    <t>Note</t>
  </si>
  <si>
    <t>Directors</t>
  </si>
  <si>
    <t>Financial statements in which the equity method is applied</t>
  </si>
  <si>
    <t>Issued and</t>
  </si>
  <si>
    <t>share capital</t>
  </si>
  <si>
    <t>Appropriated</t>
  </si>
  <si>
    <t>General reserve</t>
  </si>
  <si>
    <t>Unappropriated</t>
  </si>
  <si>
    <t>Other components of equity</t>
  </si>
  <si>
    <t>Other comprehensive income</t>
  </si>
  <si>
    <t>in value of available-</t>
  </si>
  <si>
    <t>for-sale investments</t>
  </si>
  <si>
    <t>Total other</t>
  </si>
  <si>
    <t>components of</t>
  </si>
  <si>
    <t>equity</t>
  </si>
  <si>
    <t>The Navakij Insurance Public Company Limited</t>
  </si>
  <si>
    <t>Deferred tax assets</t>
  </si>
  <si>
    <t>investments</t>
  </si>
  <si>
    <t>Liabilities and equity</t>
  </si>
  <si>
    <t>Equity</t>
  </si>
  <si>
    <t>Total equity</t>
  </si>
  <si>
    <t>Total liabilities and equity</t>
  </si>
  <si>
    <t>Dividend income</t>
  </si>
  <si>
    <t>Employee benefit obligations</t>
  </si>
  <si>
    <t>Interest income</t>
  </si>
  <si>
    <t>Other liabilities</t>
  </si>
  <si>
    <t>Reinsurance assets</t>
  </si>
  <si>
    <t>14</t>
  </si>
  <si>
    <t xml:space="preserve">   Issued and paid up</t>
  </si>
  <si>
    <t>6</t>
  </si>
  <si>
    <t>Income tax expenses</t>
  </si>
  <si>
    <t>Premium receivables</t>
  </si>
  <si>
    <t>Property, building and equipment</t>
  </si>
  <si>
    <t>Intangible assets</t>
  </si>
  <si>
    <t>Investment assets</t>
  </si>
  <si>
    <t>7</t>
  </si>
  <si>
    <t>9</t>
  </si>
  <si>
    <t>Other components of equity -</t>
  </si>
  <si>
    <t>paid-up</t>
  </si>
  <si>
    <t>8</t>
  </si>
  <si>
    <t>11</t>
  </si>
  <si>
    <t xml:space="preserve">available-for-sale </t>
  </si>
  <si>
    <t xml:space="preserve">Total </t>
  </si>
  <si>
    <t xml:space="preserve">   Claims receivable from litigants</t>
  </si>
  <si>
    <t xml:space="preserve">      Statutory reserve</t>
  </si>
  <si>
    <t>Statutory reserve</t>
  </si>
  <si>
    <t>Statements of financial position</t>
  </si>
  <si>
    <t>Statements of financial position (continued)</t>
  </si>
  <si>
    <t>Statements of income</t>
  </si>
  <si>
    <t xml:space="preserve">Statements of comprehensive income </t>
  </si>
  <si>
    <t xml:space="preserve">Statements of changes in equity </t>
  </si>
  <si>
    <t>Statements of changes in equity (continued)</t>
  </si>
  <si>
    <t>31 December</t>
  </si>
  <si>
    <t xml:space="preserve">   Fee and commission payables</t>
  </si>
  <si>
    <t xml:space="preserve">Other comprehensive income to be reclassified to </t>
  </si>
  <si>
    <t xml:space="preserve">   profit and loss in subsequent periods</t>
  </si>
  <si>
    <t>Cash and cash equivalents</t>
  </si>
  <si>
    <t>Fee and commission income</t>
  </si>
  <si>
    <t xml:space="preserve">   Income tax effect</t>
  </si>
  <si>
    <t>Commission and brokerage on direct insurance</t>
  </si>
  <si>
    <t xml:space="preserve">   Deposits on rice field insurance scheme</t>
  </si>
  <si>
    <t>Reinsurance receivables</t>
  </si>
  <si>
    <t>10</t>
  </si>
  <si>
    <t>13</t>
  </si>
  <si>
    <t>Net cash used in financing activities</t>
  </si>
  <si>
    <t>Gross premium written</t>
  </si>
  <si>
    <t>Less: Premiums ceded to reinsurers</t>
  </si>
  <si>
    <t>Net premium written</t>
  </si>
  <si>
    <t>Net earned premium</t>
  </si>
  <si>
    <t>Gross claim and loss adjustment expenses</t>
  </si>
  <si>
    <t>Less: Claim recovery from reinsurers</t>
  </si>
  <si>
    <t>Commission and brokerage expenses</t>
  </si>
  <si>
    <t>Total expenses</t>
  </si>
  <si>
    <t>Cash flows from (used in) operating activities</t>
  </si>
  <si>
    <t xml:space="preserve">Loss incurred and loss adjustment expenses on </t>
  </si>
  <si>
    <t xml:space="preserve">   direct insurance</t>
  </si>
  <si>
    <t>Investments in securities</t>
  </si>
  <si>
    <t>Loans</t>
  </si>
  <si>
    <t xml:space="preserve">Deposits and certificate of deposits at </t>
  </si>
  <si>
    <t xml:space="preserve">   financial institutions</t>
  </si>
  <si>
    <t>Cash flows from (used in) investing activities</t>
  </si>
  <si>
    <t>Purchases of property, building and equipment</t>
  </si>
  <si>
    <t>Purchases of intangible assets</t>
  </si>
  <si>
    <t>Disposals of property, building and equipment</t>
  </si>
  <si>
    <t>Cash flows from (used in) financing activities</t>
  </si>
  <si>
    <t>Repayment of liabilities under finance lease agreements</t>
  </si>
  <si>
    <t>17</t>
  </si>
  <si>
    <t xml:space="preserve">      investments</t>
  </si>
  <si>
    <t>Profit on investments</t>
  </si>
  <si>
    <t>Cash paid for reinsurance</t>
  </si>
  <si>
    <t>Statements of cash flows</t>
  </si>
  <si>
    <t xml:space="preserve">   profit and loss in subsequent periods - net of tax (loss)</t>
  </si>
  <si>
    <t xml:space="preserve">Exchange differences </t>
  </si>
  <si>
    <t xml:space="preserve">on translation of </t>
  </si>
  <si>
    <t>financial statements in</t>
  </si>
  <si>
    <t>foreign currency</t>
  </si>
  <si>
    <t xml:space="preserve">   Liabilities under finance lease agreements</t>
  </si>
  <si>
    <t>Investments in associates</t>
  </si>
  <si>
    <t>Investments income, net</t>
  </si>
  <si>
    <t>the equity method is applied</t>
  </si>
  <si>
    <t>Financial statements in which</t>
  </si>
  <si>
    <t>Share of loss from investments in associate</t>
  </si>
  <si>
    <t xml:space="preserve">   Exchange differences on translation </t>
  </si>
  <si>
    <t xml:space="preserve">      of financial statements in foreign currency (loss)</t>
  </si>
  <si>
    <t>Balance as at 1 January 2018</t>
  </si>
  <si>
    <t>Net increase (decrease) in cash and cash equivalents</t>
  </si>
  <si>
    <t>changes in value of</t>
  </si>
  <si>
    <t>As at 31 March 2019</t>
  </si>
  <si>
    <t>31 March</t>
  </si>
  <si>
    <t xml:space="preserve">      (2018: 34,000,000 ordinary shares of Baht 10 each)</t>
  </si>
  <si>
    <t>For the three-month period ended 31 March 2019</t>
  </si>
  <si>
    <t>Profit for the period</t>
  </si>
  <si>
    <t>Balance as at 31 March 2018</t>
  </si>
  <si>
    <t>Balance as at 31 March 2019</t>
  </si>
  <si>
    <t>(Unaudited but</t>
  </si>
  <si>
    <t>(Audited)</t>
  </si>
  <si>
    <t>reviewed)</t>
  </si>
  <si>
    <t xml:space="preserve">      34,000,000 ordinary shares of Baht 10 each</t>
  </si>
  <si>
    <t>(Unaudited but reviewed)</t>
  </si>
  <si>
    <t>Cash and cash equivalents at end of period</t>
  </si>
  <si>
    <t>Cash and cash equivalents at beginning of period</t>
  </si>
  <si>
    <t xml:space="preserve">   for the period (loss)</t>
  </si>
  <si>
    <t>Other comprehensive income for the period (loss)</t>
  </si>
  <si>
    <t>3</t>
  </si>
  <si>
    <t>4</t>
  </si>
  <si>
    <t>5</t>
  </si>
  <si>
    <t>12.1</t>
  </si>
  <si>
    <t>15</t>
  </si>
  <si>
    <t>9.3</t>
  </si>
  <si>
    <t>7.4</t>
  </si>
  <si>
    <t>12.2</t>
  </si>
  <si>
    <t>Add: Unearned premium reserves decrease</t>
  </si>
  <si>
    <t xml:space="preserve">   from prior period</t>
  </si>
  <si>
    <t>Profit (loss) before income tax expenses</t>
  </si>
  <si>
    <t>Profit (loss) for the period</t>
  </si>
  <si>
    <t xml:space="preserve">   Gain (loss) on changes in value of available-for-sale </t>
  </si>
  <si>
    <t>Earnings (loss) per share</t>
  </si>
  <si>
    <t>Basic earnings (loss) per share</t>
  </si>
  <si>
    <t>Net cash from (used in) operating activities</t>
  </si>
  <si>
    <t>Net cash from (used in) investing activities</t>
  </si>
  <si>
    <t>Balance as at 1 January 2019</t>
  </si>
  <si>
    <t>Loss for the period</t>
  </si>
  <si>
    <t xml:space="preserve">Surplus on </t>
  </si>
  <si>
    <t>surplus on changes</t>
  </si>
  <si>
    <t xml:space="preserve">Total comprehensive income for the period </t>
  </si>
  <si>
    <t>Other comprehensive income for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</si>
</sst>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* #,##0.00_);_(* \(#,##0.00\);_(* &quot;-&quot;_);_(@_)"/>
  </numFmts>
  <fonts count="14" x14ac:knownFonts="1">
    <font>
      <sz val="14"/>
      <name val="Cordia New"/>
      <charset val="222"/>
    </font>
    <font>
      <sz val="12"/>
      <name val="CordiaUPC"/>
      <family val="2"/>
      <charset val="222"/>
    </font>
    <font>
      <sz val="8"/>
      <name val="Cordia New"/>
      <family val="2"/>
    </font>
    <font>
      <sz val="14"/>
      <name val="Cordia New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u val="singleAccounting"/>
      <sz val="11"/>
      <name val="Arial"/>
      <family val="2"/>
    </font>
    <font>
      <sz val="10"/>
      <color indexed="8"/>
      <name val="EYInterstate"/>
      <family val="2"/>
    </font>
    <font>
      <sz val="10"/>
      <color theme="1"/>
      <name val="EYInterstate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10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41">
    <xf numFmtId="0" fontId="0" fillId="0" borderId="0" xfId="0"/>
    <xf numFmtId="37" fontId="4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Alignment="1">
      <alignment vertical="center"/>
    </xf>
    <xf numFmtId="38" fontId="6" fillId="0" borderId="0" xfId="0" applyNumberFormat="1" applyFont="1" applyAlignment="1">
      <alignment vertical="center"/>
    </xf>
    <xf numFmtId="37" fontId="6" fillId="0" borderId="0" xfId="0" applyNumberFormat="1" applyFont="1" applyFill="1" applyAlignment="1">
      <alignment vertical="center"/>
    </xf>
    <xf numFmtId="38" fontId="4" fillId="0" borderId="0" xfId="0" applyNumberFormat="1" applyFont="1" applyAlignment="1">
      <alignment vertical="center"/>
    </xf>
    <xf numFmtId="38" fontId="6" fillId="0" borderId="0" xfId="0" applyNumberFormat="1" applyFont="1" applyFill="1" applyAlignment="1">
      <alignment vertical="center"/>
    </xf>
    <xf numFmtId="38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Border="1" applyAlignment="1">
      <alignment vertical="center"/>
    </xf>
    <xf numFmtId="37" fontId="6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49" fontId="5" fillId="0" borderId="0" xfId="0" applyNumberFormat="1" applyFont="1" applyBorder="1" applyAlignment="1">
      <alignment vertical="center"/>
    </xf>
    <xf numFmtId="41" fontId="5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5" fillId="0" borderId="0" xfId="1" applyNumberFormat="1" applyFont="1" applyAlignment="1">
      <alignment vertical="center"/>
    </xf>
    <xf numFmtId="41" fontId="4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1" fontId="4" fillId="0" borderId="0" xfId="0" applyNumberFormat="1" applyFont="1" applyFill="1" applyBorder="1" applyAlignment="1">
      <alignment vertical="center"/>
    </xf>
    <xf numFmtId="38" fontId="4" fillId="0" borderId="1" xfId="0" applyNumberFormat="1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1" fillId="0" borderId="0" xfId="0" applyNumberFormat="1" applyFont="1" applyFill="1" applyAlignment="1">
      <alignment vertical="center"/>
    </xf>
    <xf numFmtId="49" fontId="12" fillId="0" borderId="0" xfId="0" applyNumberFormat="1" applyFont="1" applyFill="1" applyAlignment="1">
      <alignment vertical="center"/>
    </xf>
    <xf numFmtId="1" fontId="4" fillId="0" borderId="0" xfId="4" quotePrefix="1" applyFont="1" applyFill="1" applyBorder="1" applyAlignment="1">
      <alignment vertical="center"/>
    </xf>
    <xf numFmtId="49" fontId="4" fillId="0" borderId="0" xfId="0" quotePrefix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quotePrefix="1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38" fontId="4" fillId="0" borderId="0" xfId="0" applyNumberFormat="1" applyFont="1" applyBorder="1" applyAlignment="1">
      <alignment horizontal="center" vertical="center"/>
    </xf>
    <xf numFmtId="38" fontId="6" fillId="0" borderId="0" xfId="0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1" fontId="4" fillId="0" borderId="3" xfId="0" applyNumberFormat="1" applyFont="1" applyFill="1" applyBorder="1" applyAlignment="1">
      <alignment horizontal="right" vertical="center"/>
    </xf>
    <xf numFmtId="41" fontId="4" fillId="0" borderId="0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>
      <alignment horizontal="center" vertical="center"/>
    </xf>
    <xf numFmtId="41" fontId="4" fillId="0" borderId="2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Alignment="1">
      <alignment horizontal="right" vertical="center"/>
    </xf>
    <xf numFmtId="41" fontId="4" fillId="0" borderId="2" xfId="0" applyNumberFormat="1" applyFont="1" applyFill="1" applyBorder="1" applyAlignment="1">
      <alignment horizontal="center" vertical="center"/>
    </xf>
    <xf numFmtId="38" fontId="4" fillId="0" borderId="0" xfId="0" applyNumberFormat="1" applyFont="1" applyAlignment="1">
      <alignment horizontal="left" vertical="center"/>
    </xf>
    <xf numFmtId="41" fontId="4" fillId="0" borderId="0" xfId="1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1" fontId="4" fillId="0" borderId="4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2" xfId="0" quotePrefix="1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41" fontId="4" fillId="0" borderId="3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166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Border="1" applyAlignment="1">
      <alignment horizontal="center" vertical="center"/>
    </xf>
    <xf numFmtId="38" fontId="6" fillId="0" borderId="0" xfId="0" applyNumberFormat="1" applyFont="1" applyFill="1" applyBorder="1" applyAlignment="1">
      <alignment vertical="center"/>
    </xf>
    <xf numFmtId="41" fontId="7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Alignment="1">
      <alignment horizontal="right" vertical="center"/>
    </xf>
    <xf numFmtId="166" fontId="4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Alignment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41" fontId="4" fillId="0" borderId="5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right" vertical="center"/>
    </xf>
    <xf numFmtId="41" fontId="4" fillId="0" borderId="0" xfId="2" quotePrefix="1" applyNumberFormat="1" applyFont="1" applyFill="1" applyBorder="1" applyAlignment="1">
      <alignment horizontal="center" vertical="center"/>
    </xf>
    <xf numFmtId="41" fontId="4" fillId="0" borderId="0" xfId="2" applyNumberFormat="1" applyFont="1" applyFill="1" applyAlignment="1">
      <alignment vertical="center"/>
    </xf>
    <xf numFmtId="41" fontId="4" fillId="0" borderId="0" xfId="2" quotePrefix="1" applyNumberFormat="1" applyFont="1" applyFill="1" applyBorder="1" applyAlignment="1">
      <alignment horizontal="right" vertical="center"/>
    </xf>
    <xf numFmtId="41" fontId="4" fillId="0" borderId="0" xfId="2" applyNumberFormat="1" applyFont="1" applyFill="1" applyAlignment="1">
      <alignment horizontal="right" vertical="center"/>
    </xf>
    <xf numFmtId="41" fontId="4" fillId="0" borderId="0" xfId="2" quotePrefix="1" applyNumberFormat="1" applyFont="1" applyFill="1" applyBorder="1" applyAlignment="1" applyProtection="1">
      <alignment horizontal="center" vertical="center"/>
    </xf>
    <xf numFmtId="41" fontId="4" fillId="0" borderId="0" xfId="2" applyNumberFormat="1" applyFont="1" applyFill="1" applyBorder="1" applyAlignment="1">
      <alignment horizontal="center" vertical="center"/>
    </xf>
    <xf numFmtId="41" fontId="4" fillId="0" borderId="0" xfId="2" applyNumberFormat="1" applyFont="1" applyFill="1" applyBorder="1" applyAlignment="1">
      <alignment horizontal="right" vertical="center"/>
    </xf>
    <xf numFmtId="41" fontId="4" fillId="0" borderId="0" xfId="2" applyNumberFormat="1" applyFont="1" applyFill="1" applyBorder="1" applyAlignment="1">
      <alignment vertical="center"/>
    </xf>
    <xf numFmtId="41" fontId="4" fillId="0" borderId="0" xfId="3" applyNumberFormat="1" applyFont="1" applyFill="1" applyAlignment="1">
      <alignment vertical="center"/>
    </xf>
    <xf numFmtId="41" fontId="4" fillId="0" borderId="0" xfId="3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38" fontId="4" fillId="0" borderId="0" xfId="0" applyNumberFormat="1" applyFont="1" applyFill="1" applyBorder="1" applyAlignment="1">
      <alignment vertical="center"/>
    </xf>
    <xf numFmtId="165" fontId="4" fillId="0" borderId="3" xfId="2" applyNumberFormat="1" applyFont="1" applyFill="1" applyBorder="1" applyAlignment="1">
      <alignment horizontal="center" vertical="center"/>
    </xf>
    <xf numFmtId="41" fontId="4" fillId="0" borderId="3" xfId="0" applyNumberFormat="1" applyFont="1" applyFill="1" applyBorder="1" applyAlignment="1">
      <alignment vertical="center"/>
    </xf>
    <xf numFmtId="41" fontId="4" fillId="0" borderId="5" xfId="0" applyNumberFormat="1" applyFont="1" applyFill="1" applyBorder="1" applyAlignment="1">
      <alignment horizontal="center" vertical="center"/>
    </xf>
    <xf numFmtId="41" fontId="4" fillId="0" borderId="4" xfId="2" applyNumberFormat="1" applyFont="1" applyFill="1" applyBorder="1" applyAlignment="1">
      <alignment horizontal="right" vertical="center"/>
    </xf>
    <xf numFmtId="41" fontId="4" fillId="0" borderId="6" xfId="2" applyNumberFormat="1" applyFont="1" applyFill="1" applyBorder="1" applyAlignment="1">
      <alignment horizontal="right" vertical="center"/>
    </xf>
    <xf numFmtId="41" fontId="4" fillId="0" borderId="5" xfId="2" applyNumberFormat="1" applyFont="1" applyFill="1" applyBorder="1" applyAlignment="1">
      <alignment vertical="center"/>
    </xf>
    <xf numFmtId="41" fontId="4" fillId="0" borderId="0" xfId="0" applyNumberFormat="1" applyFont="1" applyFill="1" applyAlignment="1">
      <alignment horizontal="right" vertical="center"/>
    </xf>
    <xf numFmtId="41" fontId="4" fillId="0" borderId="0" xfId="11" applyNumberFormat="1" applyFont="1" applyFill="1" applyAlignment="1">
      <alignment vertical="center"/>
    </xf>
    <xf numFmtId="41" fontId="4" fillId="0" borderId="0" xfId="17" applyNumberFormat="1" applyFont="1" applyFill="1" applyAlignment="1">
      <alignment vertical="center"/>
    </xf>
    <xf numFmtId="41" fontId="4" fillId="0" borderId="0" xfId="20" applyNumberFormat="1" applyFont="1" applyFill="1" applyAlignment="1">
      <alignment vertical="center"/>
    </xf>
    <xf numFmtId="41" fontId="4" fillId="0" borderId="0" xfId="21" applyNumberFormat="1" applyFont="1" applyFill="1" applyAlignment="1">
      <alignment vertical="center"/>
    </xf>
    <xf numFmtId="41" fontId="4" fillId="0" borderId="0" xfId="24" applyNumberFormat="1" applyFont="1" applyFill="1" applyAlignment="1">
      <alignment vertical="center"/>
    </xf>
    <xf numFmtId="41" fontId="4" fillId="0" borderId="2" xfId="24" applyNumberFormat="1" applyFont="1" applyFill="1" applyBorder="1" applyAlignment="1">
      <alignment vertical="center"/>
    </xf>
    <xf numFmtId="41" fontId="4" fillId="0" borderId="2" xfId="29" applyNumberFormat="1" applyFont="1" applyFill="1" applyBorder="1" applyAlignment="1">
      <alignment vertical="center"/>
    </xf>
    <xf numFmtId="41" fontId="4" fillId="0" borderId="0" xfId="29" applyNumberFormat="1" applyFont="1" applyFill="1" applyAlignment="1">
      <alignment vertical="center"/>
    </xf>
    <xf numFmtId="41" fontId="4" fillId="0" borderId="0" xfId="32" applyNumberFormat="1" applyFont="1" applyFill="1" applyAlignment="1">
      <alignment horizontal="center" vertical="center"/>
    </xf>
    <xf numFmtId="41" fontId="4" fillId="0" borderId="0" xfId="35" applyNumberFormat="1" applyFont="1" applyFill="1" applyAlignment="1">
      <alignment vertical="center"/>
    </xf>
    <xf numFmtId="41" fontId="4" fillId="0" borderId="0" xfId="36" applyNumberFormat="1" applyFont="1" applyFill="1" applyAlignment="1">
      <alignment vertical="center"/>
    </xf>
    <xf numFmtId="41" fontId="4" fillId="0" borderId="0" xfId="41" applyNumberFormat="1" applyFont="1" applyFill="1" applyAlignment="1">
      <alignment vertical="center"/>
    </xf>
    <xf numFmtId="41" fontId="4" fillId="0" borderId="2" xfId="41" applyNumberFormat="1" applyFont="1" applyFill="1" applyBorder="1" applyAlignment="1">
      <alignment vertical="center"/>
    </xf>
    <xf numFmtId="41" fontId="4" fillId="0" borderId="0" xfId="42" applyNumberFormat="1" applyFont="1" applyFill="1" applyAlignment="1">
      <alignment vertical="center"/>
    </xf>
    <xf numFmtId="41" fontId="4" fillId="0" borderId="0" xfId="43" quotePrefix="1" applyNumberFormat="1" applyFont="1" applyFill="1" applyBorder="1" applyAlignment="1">
      <alignment horizontal="right" vertical="center"/>
    </xf>
    <xf numFmtId="41" fontId="4" fillId="0" borderId="0" xfId="43" applyNumberFormat="1" applyFont="1" applyFill="1" applyAlignment="1">
      <alignment horizontal="right" vertical="center"/>
    </xf>
    <xf numFmtId="41" fontId="4" fillId="0" borderId="0" xfId="46" applyNumberFormat="1" applyFont="1" applyFill="1" applyAlignment="1">
      <alignment horizontal="right" vertical="center"/>
    </xf>
    <xf numFmtId="49" fontId="6" fillId="0" borderId="0" xfId="0" applyNumberFormat="1" applyFont="1" applyAlignment="1">
      <alignment vertical="center"/>
    </xf>
    <xf numFmtId="37" fontId="4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center" vertical="center"/>
    </xf>
    <xf numFmtId="49" fontId="6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horizontal="right" vertical="center"/>
    </xf>
    <xf numFmtId="37" fontId="4" fillId="0" borderId="0" xfId="0" applyNumberFormat="1" applyFont="1" applyFill="1" applyAlignment="1">
      <alignment horizontal="center" vertical="center"/>
    </xf>
    <xf numFmtId="49" fontId="6" fillId="0" borderId="0" xfId="4" applyNumberFormat="1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47">
    <cellStyle name="Comma" xfId="1" builtinId="3"/>
    <cellStyle name="Comma 2" xfId="2"/>
    <cellStyle name="Comma 2 10" xfId="37"/>
    <cellStyle name="Comma 2 11" xfId="40"/>
    <cellStyle name="Comma 2 12" xfId="43"/>
    <cellStyle name="Comma 2 13" xfId="46"/>
    <cellStyle name="Comma 2 2" xfId="12"/>
    <cellStyle name="Comma 2 3" xfId="16"/>
    <cellStyle name="Comma 2 4" xfId="19"/>
    <cellStyle name="Comma 2 5" xfId="22"/>
    <cellStyle name="Comma 2 6" xfId="25"/>
    <cellStyle name="Comma 2 7" xfId="28"/>
    <cellStyle name="Comma 2 8" xfId="31"/>
    <cellStyle name="Comma 2 9" xfId="34"/>
    <cellStyle name="Comma 3 10" xfId="38"/>
    <cellStyle name="Comma 3 11" xfId="39"/>
    <cellStyle name="Comma 3 12" xfId="44"/>
    <cellStyle name="Comma 3 13" xfId="45"/>
    <cellStyle name="Comma 3 2" xfId="13"/>
    <cellStyle name="Comma 3 3" xfId="15"/>
    <cellStyle name="Comma 3 4" xfId="18"/>
    <cellStyle name="Comma 3 5" xfId="23"/>
    <cellStyle name="Comma 3 6" xfId="26"/>
    <cellStyle name="Comma 3 7" xfId="27"/>
    <cellStyle name="Comma 3 8" xfId="30"/>
    <cellStyle name="Comma 3 9" xfId="33"/>
    <cellStyle name="Comma 6" xfId="3"/>
    <cellStyle name="Index Number" xfId="4"/>
    <cellStyle name="Normal" xfId="0" builtinId="0"/>
    <cellStyle name="Normal 10" xfId="32"/>
    <cellStyle name="Normal 11" xfId="35"/>
    <cellStyle name="Normal 12" xfId="36"/>
    <cellStyle name="Normal 13" xfId="14"/>
    <cellStyle name="Normal 14" xfId="41"/>
    <cellStyle name="Normal 15" xfId="42"/>
    <cellStyle name="Normal 16" xfId="5"/>
    <cellStyle name="Normal 2" xfId="6"/>
    <cellStyle name="Normal 20" xfId="7"/>
    <cellStyle name="Normal 21" xfId="8"/>
    <cellStyle name="Normal 22" xfId="9"/>
    <cellStyle name="Normal 3" xfId="10"/>
    <cellStyle name="Normal 4" xfId="11"/>
    <cellStyle name="Normal 5" xfId="17"/>
    <cellStyle name="Normal 6" xfId="20"/>
    <cellStyle name="Normal 7" xfId="21"/>
    <cellStyle name="Normal 8" xfId="24"/>
    <cellStyle name="Normal 9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view="pageBreakPreview" zoomScale="80" zoomScaleNormal="70" zoomScaleSheetLayoutView="80" workbookViewId="0">
      <selection activeCell="O68" sqref="O68"/>
    </sheetView>
  </sheetViews>
  <sheetFormatPr defaultRowHeight="23.1" customHeight="1" x14ac:dyDescent="0.5"/>
  <cols>
    <col min="1" max="1" width="44.5703125" style="59" customWidth="1"/>
    <col min="2" max="2" width="1.140625" style="35" customWidth="1"/>
    <col min="3" max="3" width="7.85546875" style="35" customWidth="1"/>
    <col min="4" max="4" width="0.85546875" style="35" customWidth="1"/>
    <col min="5" max="5" width="16.85546875" style="35" customWidth="1"/>
    <col min="6" max="6" width="0.85546875" style="35" customWidth="1"/>
    <col min="7" max="7" width="16.85546875" style="15" customWidth="1"/>
    <col min="8" max="8" width="0.85546875" style="40" customWidth="1"/>
    <col min="9" max="9" width="16.85546875" style="15" customWidth="1"/>
    <col min="10" max="10" width="0.85546875" style="15" customWidth="1"/>
    <col min="11" max="11" width="16.85546875" style="15" customWidth="1"/>
    <col min="12" max="16384" width="9.140625" style="14"/>
  </cols>
  <sheetData>
    <row r="1" spans="1:11" s="13" customFormat="1" ht="23.1" customHeight="1" x14ac:dyDescent="0.5">
      <c r="A1" s="130" t="s">
        <v>46</v>
      </c>
      <c r="B1" s="130"/>
      <c r="C1" s="130"/>
      <c r="D1" s="130"/>
      <c r="E1" s="130"/>
      <c r="F1" s="130"/>
      <c r="G1" s="130"/>
      <c r="H1" s="45"/>
    </row>
    <row r="2" spans="1:11" ht="23.1" customHeight="1" x14ac:dyDescent="0.5">
      <c r="A2" s="130" t="s">
        <v>77</v>
      </c>
      <c r="B2" s="130"/>
      <c r="C2" s="130"/>
      <c r="D2" s="130"/>
      <c r="E2" s="130"/>
      <c r="F2" s="130"/>
      <c r="G2" s="130"/>
      <c r="H2" s="26"/>
      <c r="I2" s="14"/>
      <c r="J2" s="14"/>
      <c r="K2" s="14"/>
    </row>
    <row r="3" spans="1:11" s="13" customFormat="1" ht="23.1" customHeight="1" x14ac:dyDescent="0.5">
      <c r="A3" s="130" t="s">
        <v>138</v>
      </c>
      <c r="B3" s="130"/>
      <c r="C3" s="130"/>
      <c r="D3" s="130"/>
      <c r="E3" s="130"/>
      <c r="F3" s="130"/>
      <c r="G3" s="130"/>
      <c r="H3" s="45"/>
    </row>
    <row r="4" spans="1:11" ht="23.1" customHeight="1" x14ac:dyDescent="0.5">
      <c r="A4" s="14"/>
      <c r="B4" s="14"/>
      <c r="F4" s="14"/>
      <c r="H4" s="26"/>
      <c r="I4" s="14"/>
      <c r="K4" s="74" t="s">
        <v>3</v>
      </c>
    </row>
    <row r="5" spans="1:11" ht="23.1" customHeight="1" x14ac:dyDescent="0.5">
      <c r="A5" s="14"/>
      <c r="B5" s="14"/>
      <c r="E5" s="132" t="s">
        <v>131</v>
      </c>
      <c r="F5" s="132"/>
      <c r="G5" s="132"/>
      <c r="H5" s="26"/>
      <c r="I5" s="14"/>
    </row>
    <row r="6" spans="1:11" ht="23.1" customHeight="1" x14ac:dyDescent="0.5">
      <c r="A6" s="14"/>
      <c r="B6" s="14"/>
      <c r="E6" s="131" t="s">
        <v>130</v>
      </c>
      <c r="F6" s="131"/>
      <c r="G6" s="131"/>
      <c r="H6" s="71"/>
      <c r="I6" s="131" t="s">
        <v>1</v>
      </c>
      <c r="J6" s="131"/>
      <c r="K6" s="131"/>
    </row>
    <row r="7" spans="1:11" ht="23.1" customHeight="1" x14ac:dyDescent="0.5">
      <c r="A7" s="14"/>
      <c r="B7" s="14"/>
      <c r="E7" s="80" t="s">
        <v>139</v>
      </c>
      <c r="F7" s="14"/>
      <c r="G7" s="80" t="s">
        <v>83</v>
      </c>
      <c r="H7" s="80"/>
      <c r="I7" s="80" t="s">
        <v>139</v>
      </c>
      <c r="J7" s="14"/>
      <c r="K7" s="80" t="s">
        <v>83</v>
      </c>
    </row>
    <row r="8" spans="1:11" ht="23.1" customHeight="1" x14ac:dyDescent="0.5">
      <c r="A8" s="14"/>
      <c r="B8" s="16"/>
      <c r="C8" s="68" t="s">
        <v>31</v>
      </c>
      <c r="D8" s="40"/>
      <c r="E8" s="73">
        <v>2019</v>
      </c>
      <c r="F8" s="26"/>
      <c r="G8" s="73">
        <v>2018</v>
      </c>
      <c r="H8" s="80"/>
      <c r="I8" s="73">
        <v>2019</v>
      </c>
      <c r="J8" s="26"/>
      <c r="K8" s="73">
        <v>2018</v>
      </c>
    </row>
    <row r="9" spans="1:11" ht="23.1" customHeight="1" x14ac:dyDescent="0.5">
      <c r="A9" s="14"/>
      <c r="B9" s="16"/>
      <c r="C9" s="40"/>
      <c r="D9" s="40"/>
      <c r="E9" s="80" t="s">
        <v>145</v>
      </c>
      <c r="F9" s="26"/>
      <c r="G9" s="80" t="s">
        <v>146</v>
      </c>
      <c r="H9" s="80"/>
      <c r="I9" s="80" t="s">
        <v>145</v>
      </c>
      <c r="J9" s="26"/>
      <c r="K9" s="80" t="s">
        <v>146</v>
      </c>
    </row>
    <row r="10" spans="1:11" ht="23.1" customHeight="1" x14ac:dyDescent="0.5">
      <c r="A10" s="14"/>
      <c r="B10" s="16"/>
      <c r="C10" s="40"/>
      <c r="D10" s="40"/>
      <c r="E10" s="80" t="s">
        <v>147</v>
      </c>
      <c r="F10" s="26"/>
      <c r="G10" s="80"/>
      <c r="H10" s="80"/>
      <c r="I10" s="80" t="s">
        <v>147</v>
      </c>
      <c r="J10" s="26"/>
      <c r="K10" s="80"/>
    </row>
    <row r="11" spans="1:11" ht="23.1" customHeight="1" x14ac:dyDescent="0.5">
      <c r="A11" s="3" t="s">
        <v>4</v>
      </c>
      <c r="B11" s="14"/>
      <c r="F11" s="14"/>
      <c r="G11" s="17"/>
      <c r="H11" s="26"/>
      <c r="I11" s="17"/>
      <c r="J11" s="17"/>
      <c r="K11" s="17"/>
    </row>
    <row r="12" spans="1:11" ht="23.1" customHeight="1" x14ac:dyDescent="0.5">
      <c r="A12" s="7" t="s">
        <v>87</v>
      </c>
      <c r="B12" s="18"/>
      <c r="C12" s="37" t="s">
        <v>154</v>
      </c>
      <c r="D12" s="37"/>
      <c r="E12" s="113">
        <v>97443223</v>
      </c>
      <c r="F12" s="23"/>
      <c r="G12" s="20">
        <v>119443830</v>
      </c>
      <c r="H12" s="20"/>
      <c r="I12" s="113">
        <v>97443223</v>
      </c>
      <c r="J12" s="82"/>
      <c r="K12" s="20">
        <v>119443830</v>
      </c>
    </row>
    <row r="13" spans="1:11" ht="23.1" customHeight="1" x14ac:dyDescent="0.5">
      <c r="A13" s="7" t="s">
        <v>62</v>
      </c>
      <c r="B13" s="18"/>
      <c r="C13" s="37" t="s">
        <v>155</v>
      </c>
      <c r="D13" s="37"/>
      <c r="E13" s="113">
        <v>321093290</v>
      </c>
      <c r="F13" s="23"/>
      <c r="G13" s="20">
        <v>441292191</v>
      </c>
      <c r="H13" s="20"/>
      <c r="I13" s="113">
        <v>321093290</v>
      </c>
      <c r="J13" s="82"/>
      <c r="K13" s="20">
        <v>441292191</v>
      </c>
    </row>
    <row r="14" spans="1:11" ht="23.1" customHeight="1" x14ac:dyDescent="0.5">
      <c r="A14" s="7" t="s">
        <v>5</v>
      </c>
      <c r="B14" s="18"/>
      <c r="C14" s="37"/>
      <c r="D14" s="37"/>
      <c r="E14" s="113">
        <v>10394520</v>
      </c>
      <c r="F14" s="23"/>
      <c r="G14" s="20">
        <v>7176640</v>
      </c>
      <c r="H14" s="20"/>
      <c r="I14" s="113">
        <v>10394520</v>
      </c>
      <c r="J14" s="82"/>
      <c r="K14" s="20">
        <v>7176640</v>
      </c>
    </row>
    <row r="15" spans="1:11" ht="23.1" customHeight="1" x14ac:dyDescent="0.5">
      <c r="A15" s="7" t="s">
        <v>57</v>
      </c>
      <c r="B15" s="18"/>
      <c r="C15" s="37" t="s">
        <v>156</v>
      </c>
      <c r="D15" s="37"/>
      <c r="E15" s="113">
        <v>432218010</v>
      </c>
      <c r="F15" s="23"/>
      <c r="G15" s="20">
        <v>451918948</v>
      </c>
      <c r="H15" s="20"/>
      <c r="I15" s="113">
        <v>432218010</v>
      </c>
      <c r="J15" s="82"/>
      <c r="K15" s="20">
        <v>451918948</v>
      </c>
    </row>
    <row r="16" spans="1:11" ht="23.1" customHeight="1" x14ac:dyDescent="0.5">
      <c r="A16" s="7" t="s">
        <v>92</v>
      </c>
      <c r="B16" s="18"/>
      <c r="C16" s="37" t="s">
        <v>60</v>
      </c>
      <c r="D16" s="37"/>
      <c r="E16" s="113">
        <v>761000864</v>
      </c>
      <c r="F16" s="23"/>
      <c r="G16" s="20">
        <v>579118997</v>
      </c>
      <c r="H16" s="20"/>
      <c r="I16" s="113">
        <v>761000864</v>
      </c>
      <c r="J16" s="82"/>
      <c r="K16" s="20">
        <v>579118997</v>
      </c>
    </row>
    <row r="17" spans="1:11" ht="23.1" customHeight="1" x14ac:dyDescent="0.5">
      <c r="A17" s="7" t="s">
        <v>65</v>
      </c>
      <c r="B17" s="18"/>
      <c r="C17" s="37"/>
      <c r="D17" s="37"/>
      <c r="E17" s="20"/>
      <c r="F17" s="23"/>
      <c r="G17" s="20"/>
      <c r="H17" s="82"/>
      <c r="I17" s="20"/>
      <c r="J17" s="20"/>
      <c r="K17" s="20"/>
    </row>
    <row r="18" spans="1:11" ht="23.1" customHeight="1" x14ac:dyDescent="0.5">
      <c r="A18" s="7" t="s">
        <v>6</v>
      </c>
      <c r="B18" s="18"/>
      <c r="C18" s="37" t="s">
        <v>66</v>
      </c>
      <c r="D18" s="37"/>
      <c r="E18" s="114">
        <v>3049787666</v>
      </c>
      <c r="F18" s="23"/>
      <c r="G18" s="20">
        <f>2765599227+55224595</f>
        <v>2820823822</v>
      </c>
      <c r="H18" s="82"/>
      <c r="I18" s="114">
        <v>2994563071</v>
      </c>
      <c r="J18" s="20"/>
      <c r="K18" s="20">
        <v>2765599227</v>
      </c>
    </row>
    <row r="19" spans="1:11" ht="23.1" customHeight="1" x14ac:dyDescent="0.5">
      <c r="A19" s="7" t="s">
        <v>30</v>
      </c>
      <c r="B19" s="18"/>
      <c r="C19" s="37" t="s">
        <v>70</v>
      </c>
      <c r="D19" s="37"/>
      <c r="E19" s="114">
        <v>748902</v>
      </c>
      <c r="F19" s="23"/>
      <c r="G19" s="20">
        <v>592076</v>
      </c>
      <c r="H19" s="82"/>
      <c r="I19" s="114">
        <v>748902</v>
      </c>
      <c r="J19" s="20"/>
      <c r="K19" s="20">
        <v>592076</v>
      </c>
    </row>
    <row r="20" spans="1:11" ht="23.1" customHeight="1" x14ac:dyDescent="0.5">
      <c r="A20" s="2" t="s">
        <v>128</v>
      </c>
      <c r="B20" s="18"/>
      <c r="C20" s="37" t="s">
        <v>67</v>
      </c>
      <c r="D20" s="37"/>
      <c r="E20" s="114">
        <v>30771508</v>
      </c>
      <c r="F20" s="23"/>
      <c r="G20" s="20">
        <v>32466779</v>
      </c>
      <c r="H20" s="82"/>
      <c r="I20" s="114">
        <v>43256079</v>
      </c>
      <c r="J20" s="20"/>
      <c r="K20" s="20">
        <v>43256079</v>
      </c>
    </row>
    <row r="21" spans="1:11" ht="23.1" customHeight="1" x14ac:dyDescent="0.5">
      <c r="A21" s="7" t="s">
        <v>63</v>
      </c>
      <c r="B21" s="18"/>
      <c r="C21" s="37" t="s">
        <v>93</v>
      </c>
      <c r="D21" s="37"/>
      <c r="E21" s="114">
        <v>251748195</v>
      </c>
      <c r="F21" s="23"/>
      <c r="G21" s="20">
        <v>258354225</v>
      </c>
      <c r="H21" s="82"/>
      <c r="I21" s="114">
        <v>251748195</v>
      </c>
      <c r="J21" s="20"/>
      <c r="K21" s="20">
        <v>258354225</v>
      </c>
    </row>
    <row r="22" spans="1:11" ht="23.1" customHeight="1" x14ac:dyDescent="0.5">
      <c r="A22" s="7" t="s">
        <v>64</v>
      </c>
      <c r="B22" s="18"/>
      <c r="C22" s="37" t="s">
        <v>71</v>
      </c>
      <c r="D22" s="37"/>
      <c r="E22" s="114">
        <v>56337648</v>
      </c>
      <c r="F22" s="23"/>
      <c r="G22" s="20">
        <v>57420913</v>
      </c>
      <c r="H22" s="82"/>
      <c r="I22" s="114">
        <v>56337648</v>
      </c>
      <c r="J22" s="20"/>
      <c r="K22" s="20">
        <v>57420913</v>
      </c>
    </row>
    <row r="23" spans="1:11" ht="23.1" customHeight="1" x14ac:dyDescent="0.5">
      <c r="A23" s="7" t="s">
        <v>47</v>
      </c>
      <c r="B23" s="18"/>
      <c r="C23" s="37" t="s">
        <v>157</v>
      </c>
      <c r="D23" s="37"/>
      <c r="E23" s="114">
        <v>170936457</v>
      </c>
      <c r="F23" s="23"/>
      <c r="G23" s="20">
        <v>181256430</v>
      </c>
      <c r="H23" s="82"/>
      <c r="I23" s="114">
        <v>168439543</v>
      </c>
      <c r="J23" s="20"/>
      <c r="K23" s="20">
        <v>179098570</v>
      </c>
    </row>
    <row r="24" spans="1:11" ht="23.1" customHeight="1" x14ac:dyDescent="0.5">
      <c r="A24" s="2" t="s">
        <v>7</v>
      </c>
      <c r="B24" s="18"/>
      <c r="C24" s="37"/>
      <c r="D24" s="37"/>
      <c r="E24" s="20"/>
      <c r="F24" s="23"/>
      <c r="G24" s="20"/>
      <c r="H24" s="82"/>
      <c r="I24" s="20"/>
      <c r="J24" s="20"/>
      <c r="K24" s="20"/>
    </row>
    <row r="25" spans="1:11" ht="23.1" customHeight="1" x14ac:dyDescent="0.5">
      <c r="A25" s="2" t="s">
        <v>74</v>
      </c>
      <c r="B25" s="18"/>
      <c r="C25" s="37" t="s">
        <v>94</v>
      </c>
      <c r="D25" s="37"/>
      <c r="E25" s="115">
        <v>125131315</v>
      </c>
      <c r="F25" s="23"/>
      <c r="G25" s="20">
        <v>117409834</v>
      </c>
      <c r="H25" s="82"/>
      <c r="I25" s="115">
        <v>125131315</v>
      </c>
      <c r="J25" s="20"/>
      <c r="K25" s="20">
        <v>117409834</v>
      </c>
    </row>
    <row r="26" spans="1:11" ht="23.1" customHeight="1" x14ac:dyDescent="0.5">
      <c r="A26" s="2" t="s">
        <v>91</v>
      </c>
      <c r="B26" s="18"/>
      <c r="C26" s="37"/>
      <c r="D26" s="37"/>
      <c r="E26" s="115">
        <v>16018377</v>
      </c>
      <c r="F26" s="23"/>
      <c r="G26" s="20">
        <v>21732674</v>
      </c>
      <c r="H26" s="82"/>
      <c r="I26" s="115">
        <v>16018377</v>
      </c>
      <c r="J26" s="20"/>
      <c r="K26" s="20">
        <v>21732674</v>
      </c>
    </row>
    <row r="27" spans="1:11" ht="23.1" customHeight="1" x14ac:dyDescent="0.5">
      <c r="A27" s="2" t="s">
        <v>8</v>
      </c>
      <c r="B27" s="18"/>
      <c r="C27" s="37"/>
      <c r="D27" s="37"/>
      <c r="E27" s="115">
        <v>148640554</v>
      </c>
      <c r="F27" s="23"/>
      <c r="G27" s="20">
        <v>138987912</v>
      </c>
      <c r="H27" s="82"/>
      <c r="I27" s="115">
        <v>148640554</v>
      </c>
      <c r="J27" s="20"/>
      <c r="K27" s="20">
        <v>138987912</v>
      </c>
    </row>
    <row r="28" spans="1:11" ht="23.1" customHeight="1" thickBot="1" x14ac:dyDescent="0.55000000000000004">
      <c r="A28" s="4" t="s">
        <v>9</v>
      </c>
      <c r="B28" s="14"/>
      <c r="C28" s="70"/>
      <c r="D28" s="70"/>
      <c r="E28" s="90">
        <f>SUM(E12:E27)</f>
        <v>5472270529</v>
      </c>
      <c r="F28" s="23"/>
      <c r="G28" s="90">
        <f>SUM(G12:G27)</f>
        <v>5227995271</v>
      </c>
      <c r="H28" s="60"/>
      <c r="I28" s="90">
        <f>SUM(I12:I27)</f>
        <v>5427033591</v>
      </c>
      <c r="J28" s="20"/>
      <c r="K28" s="90">
        <f>SUM(K12:K27)</f>
        <v>5181402116</v>
      </c>
    </row>
    <row r="29" spans="1:11" ht="23.1" customHeight="1" thickTop="1" x14ac:dyDescent="0.5">
      <c r="A29" s="14"/>
      <c r="B29" s="14"/>
      <c r="F29" s="14"/>
      <c r="H29" s="26"/>
    </row>
    <row r="30" spans="1:11" ht="23.1" customHeight="1" x14ac:dyDescent="0.5">
      <c r="A30" s="2" t="s">
        <v>10</v>
      </c>
      <c r="B30" s="14"/>
      <c r="F30" s="14"/>
      <c r="H30" s="26"/>
    </row>
    <row r="31" spans="1:11" s="13" customFormat="1" ht="23.1" customHeight="1" x14ac:dyDescent="0.5">
      <c r="A31" s="130" t="s">
        <v>46</v>
      </c>
      <c r="B31" s="130"/>
      <c r="C31" s="130"/>
      <c r="D31" s="130"/>
      <c r="E31" s="130"/>
      <c r="F31" s="130"/>
      <c r="G31" s="130"/>
      <c r="H31" s="45"/>
    </row>
    <row r="32" spans="1:11" ht="23.1" customHeight="1" x14ac:dyDescent="0.5">
      <c r="A32" s="130" t="s">
        <v>78</v>
      </c>
      <c r="B32" s="130"/>
      <c r="C32" s="130"/>
      <c r="D32" s="130"/>
      <c r="E32" s="130"/>
      <c r="F32" s="130"/>
      <c r="G32" s="130"/>
      <c r="H32" s="26"/>
      <c r="I32" s="14"/>
      <c r="J32" s="14"/>
      <c r="K32" s="14"/>
    </row>
    <row r="33" spans="1:11" s="13" customFormat="1" ht="23.1" customHeight="1" x14ac:dyDescent="0.5">
      <c r="A33" s="130" t="s">
        <v>138</v>
      </c>
      <c r="B33" s="130"/>
      <c r="C33" s="130"/>
      <c r="D33" s="130"/>
      <c r="E33" s="130"/>
      <c r="F33" s="130"/>
      <c r="G33" s="130"/>
      <c r="H33" s="45"/>
    </row>
    <row r="34" spans="1:11" ht="23.1" customHeight="1" x14ac:dyDescent="0.5">
      <c r="A34" s="14"/>
      <c r="B34" s="14"/>
      <c r="F34" s="14"/>
      <c r="H34" s="26"/>
      <c r="I34" s="14"/>
      <c r="J34" s="74"/>
      <c r="K34" s="74" t="s">
        <v>3</v>
      </c>
    </row>
    <row r="35" spans="1:11" ht="23.1" customHeight="1" x14ac:dyDescent="0.5">
      <c r="A35" s="14"/>
      <c r="B35" s="14"/>
      <c r="E35" s="132" t="s">
        <v>131</v>
      </c>
      <c r="F35" s="132"/>
      <c r="G35" s="132"/>
      <c r="H35" s="26"/>
      <c r="I35" s="14"/>
      <c r="J35" s="74"/>
      <c r="K35" s="74"/>
    </row>
    <row r="36" spans="1:11" ht="23.1" customHeight="1" x14ac:dyDescent="0.5">
      <c r="A36" s="14"/>
      <c r="B36" s="14"/>
      <c r="E36" s="131" t="s">
        <v>130</v>
      </c>
      <c r="F36" s="131"/>
      <c r="G36" s="131"/>
      <c r="H36" s="71"/>
      <c r="I36" s="131" t="s">
        <v>1</v>
      </c>
      <c r="J36" s="131"/>
      <c r="K36" s="131"/>
    </row>
    <row r="37" spans="1:11" ht="23.1" customHeight="1" x14ac:dyDescent="0.5">
      <c r="A37" s="14"/>
      <c r="B37" s="14"/>
      <c r="E37" s="80" t="s">
        <v>139</v>
      </c>
      <c r="F37" s="14"/>
      <c r="G37" s="80" t="s">
        <v>83</v>
      </c>
      <c r="H37" s="80"/>
      <c r="I37" s="80" t="s">
        <v>139</v>
      </c>
      <c r="J37" s="14"/>
      <c r="K37" s="80" t="s">
        <v>83</v>
      </c>
    </row>
    <row r="38" spans="1:11" ht="23.1" customHeight="1" x14ac:dyDescent="0.5">
      <c r="A38" s="14"/>
      <c r="B38" s="16"/>
      <c r="C38" s="68" t="s">
        <v>31</v>
      </c>
      <c r="D38" s="40"/>
      <c r="E38" s="73">
        <v>2019</v>
      </c>
      <c r="F38" s="26"/>
      <c r="G38" s="73">
        <v>2018</v>
      </c>
      <c r="H38" s="80"/>
      <c r="I38" s="73">
        <v>2019</v>
      </c>
      <c r="J38" s="26"/>
      <c r="K38" s="73">
        <v>2018</v>
      </c>
    </row>
    <row r="39" spans="1:11" ht="23.1" customHeight="1" x14ac:dyDescent="0.5">
      <c r="A39" s="14"/>
      <c r="B39" s="16"/>
      <c r="C39" s="40"/>
      <c r="D39" s="40"/>
      <c r="E39" s="80" t="s">
        <v>145</v>
      </c>
      <c r="F39" s="26"/>
      <c r="G39" s="80" t="s">
        <v>146</v>
      </c>
      <c r="H39" s="80"/>
      <c r="I39" s="80" t="s">
        <v>145</v>
      </c>
      <c r="J39" s="26"/>
      <c r="K39" s="80" t="s">
        <v>146</v>
      </c>
    </row>
    <row r="40" spans="1:11" ht="23.1" customHeight="1" x14ac:dyDescent="0.5">
      <c r="A40" s="14"/>
      <c r="B40" s="16"/>
      <c r="C40" s="40"/>
      <c r="D40" s="40"/>
      <c r="E40" s="80" t="s">
        <v>147</v>
      </c>
      <c r="F40" s="26"/>
      <c r="G40" s="80"/>
      <c r="H40" s="80"/>
      <c r="I40" s="80" t="s">
        <v>147</v>
      </c>
      <c r="J40" s="26"/>
      <c r="K40" s="80"/>
    </row>
    <row r="41" spans="1:11" ht="23.1" customHeight="1" x14ac:dyDescent="0.5">
      <c r="A41" s="4" t="s">
        <v>49</v>
      </c>
      <c r="B41" s="16"/>
      <c r="C41" s="36"/>
      <c r="D41" s="36"/>
      <c r="E41" s="36"/>
      <c r="F41" s="16"/>
      <c r="G41" s="8"/>
      <c r="H41" s="16"/>
      <c r="I41" s="11"/>
      <c r="J41" s="12"/>
      <c r="K41" s="8"/>
    </row>
    <row r="42" spans="1:11" ht="23.1" customHeight="1" x14ac:dyDescent="0.5">
      <c r="A42" s="4" t="s">
        <v>11</v>
      </c>
      <c r="B42" s="14"/>
      <c r="F42" s="14"/>
      <c r="G42" s="19"/>
      <c r="H42" s="26"/>
      <c r="I42" s="19"/>
      <c r="J42" s="19"/>
      <c r="K42" s="19"/>
    </row>
    <row r="43" spans="1:11" ht="23.1" customHeight="1" x14ac:dyDescent="0.5">
      <c r="A43" s="7" t="s">
        <v>13</v>
      </c>
      <c r="B43" s="18"/>
      <c r="C43" s="37" t="s">
        <v>58</v>
      </c>
      <c r="D43" s="37"/>
      <c r="E43" s="116">
        <v>2138003186</v>
      </c>
      <c r="F43" s="23"/>
      <c r="G43" s="20">
        <v>2196320380</v>
      </c>
      <c r="H43" s="82"/>
      <c r="I43" s="116">
        <v>2138003186</v>
      </c>
      <c r="J43" s="20"/>
      <c r="K43" s="20">
        <v>2196320380</v>
      </c>
    </row>
    <row r="44" spans="1:11" ht="23.1" customHeight="1" x14ac:dyDescent="0.5">
      <c r="A44" s="7" t="s">
        <v>12</v>
      </c>
      <c r="B44" s="18"/>
      <c r="C44" s="37" t="s">
        <v>158</v>
      </c>
      <c r="D44" s="37"/>
      <c r="E44" s="116">
        <v>979707042</v>
      </c>
      <c r="F44" s="23"/>
      <c r="G44" s="20">
        <v>674431561</v>
      </c>
      <c r="H44" s="20"/>
      <c r="I44" s="116">
        <v>979707042</v>
      </c>
      <c r="J44" s="82"/>
      <c r="K44" s="20">
        <v>674431561</v>
      </c>
    </row>
    <row r="45" spans="1:11" ht="23.1" customHeight="1" x14ac:dyDescent="0.5">
      <c r="A45" s="7" t="s">
        <v>54</v>
      </c>
      <c r="B45" s="18"/>
      <c r="C45" s="37"/>
      <c r="D45" s="37"/>
      <c r="E45" s="116">
        <v>51573113</v>
      </c>
      <c r="F45" s="23"/>
      <c r="G45" s="20">
        <v>50076495</v>
      </c>
      <c r="H45" s="20"/>
      <c r="I45" s="116">
        <v>51573113</v>
      </c>
      <c r="J45" s="82"/>
      <c r="K45" s="20">
        <v>50076495</v>
      </c>
    </row>
    <row r="46" spans="1:11" ht="23.1" customHeight="1" x14ac:dyDescent="0.5">
      <c r="A46" s="7" t="s">
        <v>56</v>
      </c>
      <c r="B46" s="21"/>
      <c r="C46" s="37"/>
      <c r="D46" s="37"/>
      <c r="E46" s="116"/>
      <c r="F46" s="23"/>
      <c r="G46" s="20"/>
      <c r="H46" s="82"/>
      <c r="I46" s="116"/>
      <c r="J46" s="20"/>
      <c r="K46" s="20"/>
    </row>
    <row r="47" spans="1:11" ht="23.1" customHeight="1" x14ac:dyDescent="0.5">
      <c r="A47" s="7" t="s">
        <v>84</v>
      </c>
      <c r="B47" s="21"/>
      <c r="C47" s="37"/>
      <c r="D47" s="37"/>
      <c r="E47" s="116">
        <v>73476108</v>
      </c>
      <c r="F47" s="23"/>
      <c r="G47" s="20">
        <v>71796074</v>
      </c>
      <c r="H47" s="82"/>
      <c r="I47" s="116">
        <v>73476108</v>
      </c>
      <c r="J47" s="20"/>
      <c r="K47" s="20">
        <v>71796074</v>
      </c>
    </row>
    <row r="48" spans="1:11" ht="23.1" customHeight="1" x14ac:dyDescent="0.5">
      <c r="A48" s="2" t="s">
        <v>14</v>
      </c>
      <c r="B48" s="21"/>
      <c r="C48" s="27"/>
      <c r="D48" s="27"/>
      <c r="E48" s="116">
        <v>52962447</v>
      </c>
      <c r="F48" s="23"/>
      <c r="G48" s="20">
        <v>83753471</v>
      </c>
      <c r="H48" s="82"/>
      <c r="I48" s="116">
        <v>52962447</v>
      </c>
      <c r="J48" s="20"/>
      <c r="K48" s="20">
        <v>83753471</v>
      </c>
    </row>
    <row r="49" spans="1:11" ht="23.1" customHeight="1" x14ac:dyDescent="0.5">
      <c r="A49" s="105" t="s">
        <v>127</v>
      </c>
      <c r="B49" s="21"/>
      <c r="C49" s="37"/>
      <c r="D49" s="37"/>
      <c r="E49" s="116">
        <v>16310790</v>
      </c>
      <c r="F49" s="23"/>
      <c r="G49" s="20">
        <v>17990612</v>
      </c>
      <c r="H49" s="82"/>
      <c r="I49" s="116">
        <v>16310790</v>
      </c>
      <c r="J49" s="20"/>
      <c r="K49" s="20">
        <v>17990612</v>
      </c>
    </row>
    <row r="50" spans="1:11" ht="23.1" customHeight="1" x14ac:dyDescent="0.5">
      <c r="A50" s="2" t="s">
        <v>8</v>
      </c>
      <c r="B50" s="18"/>
      <c r="C50" s="37"/>
      <c r="D50" s="37"/>
      <c r="E50" s="116">
        <v>32920026</v>
      </c>
      <c r="F50" s="23"/>
      <c r="G50" s="20">
        <v>26451936</v>
      </c>
      <c r="H50" s="82"/>
      <c r="I50" s="116">
        <v>32920026</v>
      </c>
      <c r="J50" s="20"/>
      <c r="K50" s="20">
        <v>26451936</v>
      </c>
    </row>
    <row r="51" spans="1:11" ht="23.1" customHeight="1" x14ac:dyDescent="0.5">
      <c r="A51" s="4" t="s">
        <v>15</v>
      </c>
      <c r="B51" s="18"/>
      <c r="C51" s="37"/>
      <c r="D51" s="37"/>
      <c r="E51" s="69">
        <f>SUM(E43:E50)</f>
        <v>3344952712</v>
      </c>
      <c r="F51" s="23"/>
      <c r="G51" s="69">
        <f>SUM(G43:G50)</f>
        <v>3120820529</v>
      </c>
      <c r="H51" s="82"/>
      <c r="I51" s="69">
        <f>SUM(I43:I50)</f>
        <v>3344952712</v>
      </c>
      <c r="J51" s="20"/>
      <c r="K51" s="69">
        <f>SUM(K43:K50)</f>
        <v>3120820529</v>
      </c>
    </row>
    <row r="52" spans="1:11" ht="23.1" customHeight="1" x14ac:dyDescent="0.5">
      <c r="A52" s="22" t="s">
        <v>50</v>
      </c>
      <c r="B52" s="18"/>
      <c r="C52" s="37"/>
      <c r="D52" s="37"/>
      <c r="E52" s="37"/>
      <c r="F52" s="23"/>
      <c r="G52" s="20"/>
      <c r="H52" s="37"/>
      <c r="I52" s="20"/>
      <c r="J52" s="20"/>
      <c r="K52" s="20"/>
    </row>
    <row r="53" spans="1:11" ht="23.1" customHeight="1" x14ac:dyDescent="0.5">
      <c r="A53" s="10" t="s">
        <v>16</v>
      </c>
      <c r="B53" s="18"/>
      <c r="C53" s="37"/>
      <c r="D53" s="37"/>
      <c r="E53" s="37"/>
      <c r="F53" s="23"/>
      <c r="G53" s="20"/>
      <c r="H53" s="37"/>
      <c r="I53" s="20"/>
      <c r="J53" s="20"/>
      <c r="K53" s="20"/>
    </row>
    <row r="54" spans="1:11" ht="23.1" customHeight="1" x14ac:dyDescent="0.5">
      <c r="A54" s="10" t="s">
        <v>17</v>
      </c>
      <c r="B54" s="18"/>
      <c r="C54" s="37"/>
      <c r="D54" s="37"/>
      <c r="E54" s="37"/>
      <c r="F54" s="23"/>
      <c r="G54" s="20"/>
      <c r="H54" s="37"/>
      <c r="I54" s="20"/>
      <c r="J54" s="20"/>
      <c r="K54" s="20"/>
    </row>
    <row r="55" spans="1:11" ht="23.1" customHeight="1" thickBot="1" x14ac:dyDescent="0.55000000000000004">
      <c r="A55" s="2" t="s">
        <v>148</v>
      </c>
      <c r="B55" s="18"/>
      <c r="C55" s="37"/>
      <c r="D55" s="37"/>
      <c r="E55" s="106">
        <v>340000000</v>
      </c>
      <c r="F55" s="55"/>
      <c r="G55" s="106">
        <v>340000000</v>
      </c>
      <c r="H55" s="55"/>
      <c r="I55" s="106">
        <v>340000000</v>
      </c>
      <c r="J55" s="82"/>
      <c r="K55" s="54">
        <v>340000000</v>
      </c>
    </row>
    <row r="56" spans="1:11" ht="23.1" hidden="1" customHeight="1" thickTop="1" x14ac:dyDescent="0.5">
      <c r="A56" s="14" t="s">
        <v>140</v>
      </c>
      <c r="B56" s="18"/>
      <c r="C56" s="37"/>
      <c r="D56" s="37"/>
      <c r="E56" s="14"/>
      <c r="F56" s="14"/>
      <c r="G56" s="14"/>
      <c r="H56" s="14"/>
      <c r="I56" s="14"/>
      <c r="J56" s="14"/>
      <c r="K56" s="14"/>
    </row>
    <row r="57" spans="1:11" ht="23.1" customHeight="1" thickTop="1" x14ac:dyDescent="0.5">
      <c r="A57" s="10" t="s">
        <v>59</v>
      </c>
      <c r="B57" s="18"/>
      <c r="C57" s="37"/>
      <c r="D57" s="37"/>
      <c r="E57" s="37"/>
      <c r="F57" s="23"/>
      <c r="G57" s="20"/>
      <c r="H57" s="82"/>
      <c r="I57" s="37"/>
      <c r="J57" s="20"/>
      <c r="K57" s="20"/>
    </row>
    <row r="58" spans="1:11" ht="23.1" customHeight="1" x14ac:dyDescent="0.5">
      <c r="A58" s="2" t="s">
        <v>148</v>
      </c>
      <c r="B58" s="18"/>
      <c r="C58" s="37"/>
      <c r="D58" s="37"/>
      <c r="E58" s="55">
        <v>340000000</v>
      </c>
      <c r="F58" s="55"/>
      <c r="G58" s="55">
        <v>340000000</v>
      </c>
      <c r="H58" s="82"/>
      <c r="I58" s="55">
        <v>340000000</v>
      </c>
      <c r="J58" s="55"/>
      <c r="K58" s="55">
        <v>340000000</v>
      </c>
    </row>
    <row r="59" spans="1:11" ht="23.1" hidden="1" customHeight="1" x14ac:dyDescent="0.5">
      <c r="A59" s="14" t="s">
        <v>140</v>
      </c>
      <c r="B59" s="18"/>
      <c r="C59" s="37"/>
      <c r="D59" s="37"/>
      <c r="E59" s="14"/>
      <c r="F59" s="14"/>
      <c r="G59" s="14"/>
      <c r="H59" s="14"/>
      <c r="I59" s="14"/>
      <c r="J59" s="14"/>
      <c r="K59" s="14"/>
    </row>
    <row r="60" spans="1:11" ht="23.1" customHeight="1" x14ac:dyDescent="0.5">
      <c r="A60" s="7" t="s">
        <v>18</v>
      </c>
      <c r="B60" s="18"/>
      <c r="C60" s="37"/>
      <c r="D60" s="37"/>
      <c r="E60" s="20">
        <v>647260093</v>
      </c>
      <c r="F60" s="23"/>
      <c r="G60" s="20">
        <v>647260093</v>
      </c>
      <c r="H60" s="82"/>
      <c r="I60" s="20">
        <v>647260093</v>
      </c>
      <c r="J60" s="20"/>
      <c r="K60" s="20">
        <v>647260093</v>
      </c>
    </row>
    <row r="61" spans="1:11" ht="23.1" customHeight="1" x14ac:dyDescent="0.5">
      <c r="A61" s="2" t="s">
        <v>19</v>
      </c>
      <c r="B61" s="18"/>
      <c r="C61" s="37"/>
      <c r="D61" s="37"/>
      <c r="E61" s="20"/>
      <c r="F61" s="23"/>
      <c r="G61" s="20"/>
      <c r="H61" s="82"/>
      <c r="I61" s="20"/>
      <c r="J61" s="20"/>
      <c r="K61" s="20"/>
    </row>
    <row r="62" spans="1:11" ht="23.1" customHeight="1" x14ac:dyDescent="0.5">
      <c r="A62" s="2" t="s">
        <v>20</v>
      </c>
      <c r="B62" s="18"/>
      <c r="C62" s="37"/>
      <c r="D62" s="37"/>
      <c r="E62" s="20"/>
      <c r="F62" s="23"/>
      <c r="G62" s="20"/>
      <c r="H62" s="82"/>
      <c r="I62" s="20"/>
      <c r="J62" s="20"/>
      <c r="K62" s="20"/>
    </row>
    <row r="63" spans="1:11" ht="23.1" customHeight="1" x14ac:dyDescent="0.5">
      <c r="A63" s="2" t="s">
        <v>75</v>
      </c>
      <c r="B63" s="18"/>
      <c r="C63" s="37"/>
      <c r="D63" s="37"/>
      <c r="E63" s="20">
        <v>34000000</v>
      </c>
      <c r="F63" s="23"/>
      <c r="G63" s="20">
        <v>34000000</v>
      </c>
      <c r="H63" s="82"/>
      <c r="I63" s="20">
        <v>34000000</v>
      </c>
      <c r="J63" s="20"/>
      <c r="K63" s="20">
        <v>34000000</v>
      </c>
    </row>
    <row r="64" spans="1:11" ht="23.1" customHeight="1" x14ac:dyDescent="0.5">
      <c r="A64" s="2" t="s">
        <v>21</v>
      </c>
      <c r="B64" s="18"/>
      <c r="C64" s="37"/>
      <c r="D64" s="37"/>
      <c r="E64" s="20">
        <v>20000000</v>
      </c>
      <c r="F64" s="23"/>
      <c r="G64" s="20">
        <v>20000000</v>
      </c>
      <c r="H64" s="82"/>
      <c r="I64" s="20">
        <v>20000000</v>
      </c>
      <c r="J64" s="20"/>
      <c r="K64" s="20">
        <v>20000000</v>
      </c>
    </row>
    <row r="65" spans="1:11" ht="23.1" customHeight="1" x14ac:dyDescent="0.5">
      <c r="A65" s="2" t="s">
        <v>22</v>
      </c>
      <c r="B65" s="18"/>
      <c r="C65" s="70"/>
      <c r="D65" s="70"/>
      <c r="E65" s="23">
        <v>1075102262</v>
      </c>
      <c r="F65" s="23"/>
      <c r="G65" s="23">
        <v>1084314951</v>
      </c>
      <c r="H65" s="82"/>
      <c r="I65" s="23">
        <v>1026533889</v>
      </c>
      <c r="J65" s="20"/>
      <c r="K65" s="23">
        <v>1035119143</v>
      </c>
    </row>
    <row r="66" spans="1:11" ht="23.1" customHeight="1" x14ac:dyDescent="0.5">
      <c r="A66" s="10" t="s">
        <v>39</v>
      </c>
      <c r="B66" s="18"/>
      <c r="C66" s="70"/>
      <c r="D66" s="70"/>
      <c r="E66" s="57">
        <v>10955462</v>
      </c>
      <c r="F66" s="23"/>
      <c r="G66" s="57">
        <v>-18400302</v>
      </c>
      <c r="H66" s="82"/>
      <c r="I66" s="57">
        <v>14286897</v>
      </c>
      <c r="J66" s="20"/>
      <c r="K66" s="57">
        <v>-15797649</v>
      </c>
    </row>
    <row r="67" spans="1:11" ht="23.1" customHeight="1" x14ac:dyDescent="0.5">
      <c r="A67" s="22" t="s">
        <v>51</v>
      </c>
      <c r="B67" s="14"/>
      <c r="C67" s="70"/>
      <c r="D67" s="70"/>
      <c r="E67" s="57">
        <f>SUM(E58:E66)</f>
        <v>2127317817</v>
      </c>
      <c r="F67" s="23"/>
      <c r="G67" s="57">
        <f>SUM(G58:G66)</f>
        <v>2107174742</v>
      </c>
      <c r="H67" s="23"/>
      <c r="I67" s="57">
        <f>SUM(I58:I66)</f>
        <v>2082080879</v>
      </c>
      <c r="J67" s="23"/>
      <c r="K67" s="57">
        <f>SUM(K58:K66)</f>
        <v>2060581587</v>
      </c>
    </row>
    <row r="68" spans="1:11" ht="23.1" customHeight="1" thickBot="1" x14ac:dyDescent="0.55000000000000004">
      <c r="A68" s="22" t="s">
        <v>52</v>
      </c>
      <c r="B68" s="14"/>
      <c r="E68" s="107">
        <f>SUM(E51,E67)</f>
        <v>5472270529</v>
      </c>
      <c r="F68" s="23"/>
      <c r="G68" s="107">
        <f>SUM(G51,G67)</f>
        <v>5227995271</v>
      </c>
      <c r="H68" s="60"/>
      <c r="I68" s="107">
        <f>SUM(I51,I67)</f>
        <v>5427033591</v>
      </c>
      <c r="J68" s="20"/>
      <c r="K68" s="107">
        <f>SUM(K51,K67)</f>
        <v>5181402116</v>
      </c>
    </row>
    <row r="69" spans="1:11" ht="23.1" customHeight="1" thickTop="1" x14ac:dyDescent="0.5">
      <c r="A69" s="14"/>
      <c r="B69" s="14"/>
      <c r="E69" s="20">
        <f>+E68-E28</f>
        <v>0</v>
      </c>
      <c r="F69" s="23"/>
      <c r="G69" s="20">
        <f>+G68-G28</f>
        <v>0</v>
      </c>
      <c r="H69" s="60"/>
      <c r="I69" s="20">
        <f>+I68-I28</f>
        <v>0</v>
      </c>
      <c r="J69" s="20"/>
      <c r="K69" s="20">
        <f>+K68-K28</f>
        <v>0</v>
      </c>
    </row>
    <row r="70" spans="1:11" ht="23.1" customHeight="1" x14ac:dyDescent="0.5">
      <c r="A70" s="2" t="s">
        <v>10</v>
      </c>
      <c r="B70" s="14"/>
      <c r="F70" s="14"/>
      <c r="H70" s="26"/>
    </row>
    <row r="71" spans="1:11" ht="23.1" customHeight="1" x14ac:dyDescent="0.5">
      <c r="A71" s="14"/>
      <c r="B71" s="14"/>
      <c r="F71" s="14"/>
      <c r="H71" s="26"/>
    </row>
    <row r="72" spans="1:11" ht="23.1" customHeight="1" x14ac:dyDescent="0.5">
      <c r="A72" s="24"/>
      <c r="B72" s="25"/>
      <c r="C72" s="38"/>
      <c r="D72" s="38"/>
      <c r="E72" s="38"/>
      <c r="F72" s="25"/>
      <c r="H72" s="25"/>
      <c r="I72" s="25"/>
    </row>
    <row r="73" spans="1:11" ht="23.1" customHeight="1" x14ac:dyDescent="0.5">
      <c r="A73" s="14"/>
      <c r="B73" s="14"/>
      <c r="F73" s="14"/>
      <c r="H73" s="26"/>
    </row>
    <row r="74" spans="1:11" ht="23.1" customHeight="1" x14ac:dyDescent="0.5">
      <c r="A74" s="14"/>
      <c r="B74" s="65" t="s">
        <v>32</v>
      </c>
      <c r="F74" s="14"/>
      <c r="H74" s="26"/>
    </row>
    <row r="75" spans="1:11" ht="23.1" customHeight="1" x14ac:dyDescent="0.5">
      <c r="A75" s="24"/>
      <c r="B75" s="14"/>
      <c r="F75" s="14"/>
      <c r="H75" s="26"/>
    </row>
  </sheetData>
  <mergeCells count="12">
    <mergeCell ref="A1:G1"/>
    <mergeCell ref="A2:G2"/>
    <mergeCell ref="I6:K6"/>
    <mergeCell ref="I36:K36"/>
    <mergeCell ref="A3:G3"/>
    <mergeCell ref="A31:G31"/>
    <mergeCell ref="A32:G32"/>
    <mergeCell ref="A33:G33"/>
    <mergeCell ref="E6:G6"/>
    <mergeCell ref="E5:G5"/>
    <mergeCell ref="E36:G36"/>
    <mergeCell ref="E35:G35"/>
  </mergeCells>
  <phoneticPr fontId="2" type="noConversion"/>
  <pageMargins left="0.86614173228346458" right="0.47244094488188981" top="0.9055118110236221" bottom="0" header="0.31496062992125984" footer="0.31496062992125984"/>
  <pageSetup paperSize="9" scale="78" orientation="portrait" r:id="rId1"/>
  <headerFooter alignWithMargins="0"/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showGridLines="0" view="pageBreakPreview" topLeftCell="A65" zoomScale="80" zoomScaleSheetLayoutView="80" workbookViewId="0">
      <selection activeCell="C11" sqref="C11"/>
    </sheetView>
  </sheetViews>
  <sheetFormatPr defaultRowHeight="24" customHeight="1" x14ac:dyDescent="0.5"/>
  <cols>
    <col min="1" max="1" width="43" style="93" customWidth="1"/>
    <col min="2" max="2" width="4.7109375" style="70" customWidth="1"/>
    <col min="3" max="3" width="9.42578125" style="70" customWidth="1"/>
    <col min="4" max="4" width="0.85546875" style="70" customWidth="1"/>
    <col min="5" max="5" width="18" style="20" customWidth="1"/>
    <col min="6" max="6" width="0.85546875" style="20" customWidth="1"/>
    <col min="7" max="7" width="18" style="20" customWidth="1"/>
    <col min="8" max="8" width="0.85546875" style="91" customWidth="1"/>
    <col min="9" max="9" width="18" style="20" customWidth="1"/>
    <col min="10" max="10" width="0.85546875" style="20" customWidth="1"/>
    <col min="11" max="11" width="18" style="20" customWidth="1"/>
    <col min="12" max="12" width="0.7109375" style="70" customWidth="1"/>
    <col min="13" max="16384" width="9.140625" style="27"/>
  </cols>
  <sheetData>
    <row r="1" spans="1:12" ht="24" customHeight="1" x14ac:dyDescent="0.5">
      <c r="K1" s="112" t="s">
        <v>149</v>
      </c>
    </row>
    <row r="2" spans="1:12" ht="24" customHeight="1" x14ac:dyDescent="0.5">
      <c r="A2" s="133" t="s">
        <v>46</v>
      </c>
      <c r="B2" s="133"/>
      <c r="C2" s="133"/>
      <c r="D2" s="133"/>
      <c r="E2" s="133"/>
      <c r="F2" s="133"/>
      <c r="G2" s="133"/>
      <c r="H2" s="81"/>
      <c r="I2" s="6"/>
      <c r="J2" s="6"/>
      <c r="K2" s="6"/>
      <c r="L2" s="27"/>
    </row>
    <row r="3" spans="1:12" ht="24" customHeight="1" x14ac:dyDescent="0.5">
      <c r="A3" s="6" t="s">
        <v>79</v>
      </c>
      <c r="B3" s="6"/>
      <c r="C3" s="39"/>
      <c r="D3" s="6"/>
      <c r="E3" s="6"/>
      <c r="F3" s="6"/>
      <c r="G3" s="6"/>
      <c r="H3" s="81"/>
      <c r="I3" s="6"/>
      <c r="J3" s="6"/>
      <c r="K3" s="6"/>
      <c r="L3" s="27"/>
    </row>
    <row r="4" spans="1:12" ht="24" customHeight="1" x14ac:dyDescent="0.5">
      <c r="A4" s="133" t="s">
        <v>141</v>
      </c>
      <c r="B4" s="133"/>
      <c r="C4" s="133"/>
      <c r="D4" s="133"/>
      <c r="E4" s="133"/>
      <c r="F4" s="133"/>
      <c r="G4" s="133"/>
      <c r="H4" s="87"/>
      <c r="I4" s="86"/>
      <c r="J4" s="86"/>
      <c r="K4" s="86"/>
      <c r="L4" s="86"/>
    </row>
    <row r="5" spans="1:12" ht="24" customHeight="1" x14ac:dyDescent="0.5">
      <c r="A5" s="27"/>
      <c r="B5" s="27"/>
      <c r="D5" s="27"/>
      <c r="E5" s="134"/>
      <c r="F5" s="134"/>
      <c r="G5" s="134"/>
      <c r="H5" s="34"/>
      <c r="I5" s="135" t="s">
        <v>3</v>
      </c>
      <c r="J5" s="135"/>
      <c r="K5" s="135"/>
      <c r="L5" s="27"/>
    </row>
    <row r="6" spans="1:12" ht="24" customHeight="1" x14ac:dyDescent="0.5">
      <c r="A6" s="27"/>
      <c r="B6" s="27"/>
      <c r="D6" s="27"/>
      <c r="E6" s="136" t="s">
        <v>0</v>
      </c>
      <c r="F6" s="136"/>
      <c r="G6" s="136"/>
      <c r="H6" s="71"/>
      <c r="I6" s="136"/>
      <c r="J6" s="136"/>
      <c r="K6" s="136"/>
      <c r="L6" s="27"/>
    </row>
    <row r="7" spans="1:12" ht="24" customHeight="1" x14ac:dyDescent="0.5">
      <c r="A7" s="27"/>
      <c r="B7" s="27"/>
      <c r="D7" s="27"/>
      <c r="E7" s="131" t="s">
        <v>2</v>
      </c>
      <c r="F7" s="131"/>
      <c r="G7" s="131"/>
      <c r="H7" s="71"/>
      <c r="I7" s="131" t="s">
        <v>1</v>
      </c>
      <c r="J7" s="131"/>
      <c r="K7" s="131"/>
      <c r="L7" s="27"/>
    </row>
    <row r="8" spans="1:12" ht="24" customHeight="1" x14ac:dyDescent="0.5">
      <c r="A8" s="27"/>
      <c r="B8" s="88"/>
      <c r="C8" s="89" t="s">
        <v>31</v>
      </c>
      <c r="D8" s="34"/>
      <c r="E8" s="73">
        <v>2019</v>
      </c>
      <c r="F8" s="67"/>
      <c r="G8" s="73">
        <v>2018</v>
      </c>
      <c r="H8" s="80"/>
      <c r="I8" s="73">
        <v>2019</v>
      </c>
      <c r="J8" s="67"/>
      <c r="K8" s="73">
        <v>2018</v>
      </c>
      <c r="L8" s="88"/>
    </row>
    <row r="9" spans="1:12" ht="24" customHeight="1" x14ac:dyDescent="0.5">
      <c r="A9" s="6" t="s">
        <v>23</v>
      </c>
      <c r="B9" s="27"/>
      <c r="D9" s="27"/>
      <c r="H9" s="23"/>
      <c r="L9" s="27"/>
    </row>
    <row r="10" spans="1:12" ht="24" customHeight="1" x14ac:dyDescent="0.5">
      <c r="A10" s="7" t="s">
        <v>96</v>
      </c>
      <c r="B10" s="27"/>
      <c r="E10" s="117">
        <v>634758817</v>
      </c>
      <c r="G10" s="20">
        <v>667093356</v>
      </c>
      <c r="H10" s="20"/>
      <c r="I10" s="117">
        <v>634758817</v>
      </c>
      <c r="K10" s="20">
        <v>667093356</v>
      </c>
      <c r="L10" s="27"/>
    </row>
    <row r="11" spans="1:12" ht="24" customHeight="1" x14ac:dyDescent="0.5">
      <c r="A11" s="7" t="s">
        <v>97</v>
      </c>
      <c r="B11" s="27"/>
      <c r="E11" s="118">
        <v>-162815585</v>
      </c>
      <c r="G11" s="57">
        <v>-179455836</v>
      </c>
      <c r="H11" s="20"/>
      <c r="I11" s="118">
        <v>-162815585</v>
      </c>
      <c r="K11" s="57">
        <v>-179455836</v>
      </c>
      <c r="L11" s="27"/>
    </row>
    <row r="12" spans="1:12" ht="24" customHeight="1" x14ac:dyDescent="0.5">
      <c r="A12" s="7" t="s">
        <v>98</v>
      </c>
      <c r="B12" s="27"/>
      <c r="E12" s="102">
        <v>471943232</v>
      </c>
      <c r="F12" s="23"/>
      <c r="G12" s="102">
        <f>SUM(G10:G11)</f>
        <v>487637520</v>
      </c>
      <c r="H12" s="82"/>
      <c r="I12" s="102">
        <v>471943232</v>
      </c>
      <c r="J12" s="23"/>
      <c r="K12" s="102">
        <f>SUM(K10:K11)</f>
        <v>487637520</v>
      </c>
      <c r="L12" s="27"/>
    </row>
    <row r="13" spans="1:12" ht="24" customHeight="1" x14ac:dyDescent="0.5">
      <c r="A13" s="7" t="s">
        <v>162</v>
      </c>
      <c r="B13" s="27"/>
      <c r="H13" s="20"/>
      <c r="L13" s="27"/>
    </row>
    <row r="14" spans="1:12" ht="24" customHeight="1" x14ac:dyDescent="0.5">
      <c r="A14" s="7" t="s">
        <v>163</v>
      </c>
      <c r="B14" s="27"/>
      <c r="E14" s="119">
        <v>71550897</v>
      </c>
      <c r="G14" s="57">
        <v>10802432</v>
      </c>
      <c r="H14" s="20"/>
      <c r="I14" s="119">
        <v>71550897</v>
      </c>
      <c r="K14" s="57">
        <v>10802432</v>
      </c>
      <c r="L14" s="27"/>
    </row>
    <row r="15" spans="1:12" ht="24" customHeight="1" x14ac:dyDescent="0.5">
      <c r="A15" s="7" t="s">
        <v>99</v>
      </c>
      <c r="B15" s="21"/>
      <c r="C15" s="37"/>
      <c r="D15" s="37"/>
      <c r="E15" s="102">
        <v>543494129</v>
      </c>
      <c r="F15" s="23"/>
      <c r="G15" s="102">
        <f>SUM(G12:G14)</f>
        <v>498439952</v>
      </c>
      <c r="H15" s="82"/>
      <c r="I15" s="102">
        <v>543494129</v>
      </c>
      <c r="J15" s="23"/>
      <c r="K15" s="102">
        <f>SUM(K12:K14)</f>
        <v>498439952</v>
      </c>
      <c r="L15" s="21"/>
    </row>
    <row r="16" spans="1:12" ht="24" customHeight="1" x14ac:dyDescent="0.5">
      <c r="A16" s="7" t="s">
        <v>88</v>
      </c>
      <c r="B16" s="21"/>
      <c r="C16" s="37"/>
      <c r="D16" s="37"/>
      <c r="E16" s="103">
        <v>36811404</v>
      </c>
      <c r="F16" s="23"/>
      <c r="G16" s="103">
        <v>39578685</v>
      </c>
      <c r="H16" s="83"/>
      <c r="I16" s="103">
        <v>36811404</v>
      </c>
      <c r="J16" s="23"/>
      <c r="K16" s="103">
        <v>39578685</v>
      </c>
      <c r="L16" s="21"/>
    </row>
    <row r="17" spans="1:14" ht="24" customHeight="1" x14ac:dyDescent="0.5">
      <c r="A17" s="7" t="s">
        <v>132</v>
      </c>
      <c r="B17" s="85"/>
      <c r="C17" s="37" t="s">
        <v>159</v>
      </c>
      <c r="D17" s="56"/>
      <c r="E17" s="120">
        <v>-784294</v>
      </c>
      <c r="G17" s="20">
        <v>-1343574</v>
      </c>
      <c r="H17" s="58"/>
      <c r="I17" s="120">
        <v>0</v>
      </c>
      <c r="K17" s="20">
        <v>0</v>
      </c>
      <c r="L17" s="85"/>
    </row>
    <row r="18" spans="1:14" ht="24" customHeight="1" x14ac:dyDescent="0.5">
      <c r="A18" s="7" t="s">
        <v>129</v>
      </c>
      <c r="B18" s="85"/>
      <c r="C18" s="56" t="s">
        <v>160</v>
      </c>
      <c r="D18" s="56"/>
      <c r="E18" s="120">
        <v>14694682</v>
      </c>
      <c r="G18" s="20">
        <v>13252860</v>
      </c>
      <c r="H18" s="58"/>
      <c r="I18" s="120">
        <v>14694682</v>
      </c>
      <c r="K18" s="20">
        <v>13252860</v>
      </c>
      <c r="L18" s="85"/>
    </row>
    <row r="19" spans="1:14" ht="24" customHeight="1" x14ac:dyDescent="0.5">
      <c r="A19" s="7" t="s">
        <v>119</v>
      </c>
      <c r="B19" s="21"/>
      <c r="C19" s="56"/>
      <c r="D19" s="56"/>
      <c r="E19" s="120">
        <v>490577</v>
      </c>
      <c r="G19" s="20">
        <v>11799566</v>
      </c>
      <c r="H19" s="58"/>
      <c r="I19" s="120">
        <v>490577</v>
      </c>
      <c r="K19" s="20">
        <v>11799566</v>
      </c>
      <c r="L19" s="21"/>
      <c r="N19" s="7"/>
    </row>
    <row r="20" spans="1:14" ht="24" customHeight="1" x14ac:dyDescent="0.5">
      <c r="A20" s="7" t="s">
        <v>28</v>
      </c>
      <c r="B20" s="85"/>
      <c r="C20" s="56"/>
      <c r="D20" s="56"/>
      <c r="E20" s="120">
        <v>542696</v>
      </c>
      <c r="G20" s="20">
        <v>1128520</v>
      </c>
      <c r="H20" s="58"/>
      <c r="I20" s="120">
        <v>542696</v>
      </c>
      <c r="K20" s="20">
        <v>1128520</v>
      </c>
      <c r="L20" s="85"/>
    </row>
    <row r="21" spans="1:14" ht="24" customHeight="1" x14ac:dyDescent="0.5">
      <c r="A21" s="6" t="s">
        <v>24</v>
      </c>
      <c r="B21" s="21"/>
      <c r="C21" s="37"/>
      <c r="D21" s="37"/>
      <c r="E21" s="69">
        <f>SUM(E15:E20)</f>
        <v>595249194</v>
      </c>
      <c r="F21" s="60"/>
      <c r="G21" s="69">
        <f>SUM(G15:G20)</f>
        <v>562856009</v>
      </c>
      <c r="H21" s="82"/>
      <c r="I21" s="69">
        <f>SUM(I15:I20)</f>
        <v>596033488</v>
      </c>
      <c r="J21" s="60"/>
      <c r="K21" s="69">
        <f>SUM(K15:K20)</f>
        <v>564199583</v>
      </c>
      <c r="L21" s="21"/>
    </row>
    <row r="22" spans="1:14" ht="24" customHeight="1" x14ac:dyDescent="0.5">
      <c r="A22" s="6" t="s">
        <v>25</v>
      </c>
      <c r="B22" s="21"/>
      <c r="C22" s="37"/>
      <c r="D22" s="37"/>
      <c r="E22" s="62"/>
      <c r="F22" s="62"/>
      <c r="G22" s="62"/>
      <c r="H22" s="82"/>
      <c r="I22" s="62"/>
      <c r="J22" s="62"/>
      <c r="K22" s="62"/>
      <c r="L22" s="21"/>
    </row>
    <row r="23" spans="1:14" ht="24" customHeight="1" x14ac:dyDescent="0.5">
      <c r="A23" s="7" t="s">
        <v>100</v>
      </c>
      <c r="B23" s="85"/>
      <c r="C23" s="37"/>
      <c r="D23" s="56"/>
      <c r="E23" s="121">
        <v>409758323</v>
      </c>
      <c r="F23" s="60"/>
      <c r="G23" s="60">
        <v>433346699</v>
      </c>
      <c r="H23" s="58"/>
      <c r="I23" s="121">
        <v>409758323</v>
      </c>
      <c r="J23" s="60"/>
      <c r="K23" s="60">
        <v>433346699</v>
      </c>
      <c r="L23" s="85"/>
    </row>
    <row r="24" spans="1:14" ht="24" customHeight="1" x14ac:dyDescent="0.5">
      <c r="A24" s="7" t="s">
        <v>101</v>
      </c>
      <c r="B24" s="85"/>
      <c r="C24" s="37"/>
      <c r="D24" s="56"/>
      <c r="E24" s="102">
        <v>-65529906</v>
      </c>
      <c r="G24" s="102">
        <v>-152906783</v>
      </c>
      <c r="H24" s="58"/>
      <c r="I24" s="102">
        <v>-65529906</v>
      </c>
      <c r="K24" s="102">
        <v>-152906783</v>
      </c>
      <c r="L24" s="85"/>
    </row>
    <row r="25" spans="1:14" ht="24" customHeight="1" x14ac:dyDescent="0.5">
      <c r="A25" s="2" t="s">
        <v>102</v>
      </c>
      <c r="B25" s="85"/>
      <c r="C25" s="37"/>
      <c r="D25" s="56"/>
      <c r="E25" s="121">
        <v>97278616</v>
      </c>
      <c r="G25" s="60">
        <v>100219830</v>
      </c>
      <c r="H25" s="58"/>
      <c r="I25" s="121">
        <v>97278616</v>
      </c>
      <c r="K25" s="60">
        <v>100219830</v>
      </c>
      <c r="L25" s="85"/>
    </row>
    <row r="26" spans="1:14" ht="24" customHeight="1" x14ac:dyDescent="0.5">
      <c r="A26" s="2" t="s">
        <v>26</v>
      </c>
      <c r="B26" s="34"/>
      <c r="C26" s="37"/>
      <c r="D26" s="56"/>
      <c r="E26" s="121">
        <v>63699299</v>
      </c>
      <c r="G26" s="60">
        <v>54079117</v>
      </c>
      <c r="H26" s="58"/>
      <c r="I26" s="121">
        <v>63699299</v>
      </c>
      <c r="K26" s="60">
        <v>54079117</v>
      </c>
      <c r="L26" s="34"/>
    </row>
    <row r="27" spans="1:14" ht="24" customHeight="1" x14ac:dyDescent="0.5">
      <c r="A27" s="7" t="s">
        <v>27</v>
      </c>
      <c r="B27" s="85"/>
      <c r="C27" s="37"/>
      <c r="D27" s="56"/>
      <c r="E27" s="121">
        <v>96274519</v>
      </c>
      <c r="G27" s="60">
        <v>92956223</v>
      </c>
      <c r="H27" s="58"/>
      <c r="I27" s="121">
        <v>96274519</v>
      </c>
      <c r="K27" s="60">
        <v>92956223</v>
      </c>
      <c r="L27" s="85"/>
    </row>
    <row r="28" spans="1:14" ht="24" customHeight="1" x14ac:dyDescent="0.5">
      <c r="A28" s="6" t="s">
        <v>103</v>
      </c>
      <c r="B28" s="85"/>
      <c r="C28" s="56"/>
      <c r="D28" s="56"/>
      <c r="E28" s="69">
        <f>SUM(E23:E27)</f>
        <v>601480851</v>
      </c>
      <c r="G28" s="69">
        <f>SUM(G23:G27)</f>
        <v>527695086</v>
      </c>
      <c r="H28" s="58"/>
      <c r="I28" s="69">
        <f>SUM(I23:I27)</f>
        <v>601480851</v>
      </c>
      <c r="K28" s="69">
        <f>SUM(K23:K27)</f>
        <v>527695086</v>
      </c>
      <c r="L28" s="85"/>
    </row>
    <row r="29" spans="1:14" ht="24" customHeight="1" x14ac:dyDescent="0.5">
      <c r="A29" s="6" t="s">
        <v>164</v>
      </c>
      <c r="B29" s="27"/>
      <c r="E29" s="61">
        <f>E21-E28</f>
        <v>-6231657</v>
      </c>
      <c r="F29" s="60"/>
      <c r="G29" s="61">
        <f>G21-G28</f>
        <v>35160923</v>
      </c>
      <c r="H29" s="60"/>
      <c r="I29" s="61">
        <f>I21-I28</f>
        <v>-5447363</v>
      </c>
      <c r="J29" s="60"/>
      <c r="K29" s="61">
        <f>K21-K28</f>
        <v>36504497</v>
      </c>
      <c r="L29" s="27"/>
    </row>
    <row r="30" spans="1:14" ht="24" customHeight="1" x14ac:dyDescent="0.5">
      <c r="A30" s="10" t="s">
        <v>61</v>
      </c>
      <c r="B30" s="21"/>
      <c r="C30" s="37" t="s">
        <v>161</v>
      </c>
      <c r="D30" s="37"/>
      <c r="E30" s="122">
        <v>-2981032</v>
      </c>
      <c r="F30" s="62"/>
      <c r="G30" s="20">
        <v>-9864812</v>
      </c>
      <c r="H30" s="82"/>
      <c r="I30" s="122">
        <v>-3137891</v>
      </c>
      <c r="J30" s="62"/>
      <c r="K30" s="20">
        <v>-9864812</v>
      </c>
      <c r="L30" s="21"/>
    </row>
    <row r="31" spans="1:14" ht="24" customHeight="1" thickBot="1" x14ac:dyDescent="0.55000000000000004">
      <c r="A31" s="22" t="s">
        <v>165</v>
      </c>
      <c r="B31" s="21"/>
      <c r="C31" s="37"/>
      <c r="D31" s="37"/>
      <c r="E31" s="108">
        <f>SUM(E29:E30)</f>
        <v>-9212689</v>
      </c>
      <c r="F31" s="76"/>
      <c r="G31" s="108">
        <f>SUM(G29:G30)</f>
        <v>25296111</v>
      </c>
      <c r="H31" s="58"/>
      <c r="I31" s="108">
        <f>SUM(I29:I30)</f>
        <v>-8585254</v>
      </c>
      <c r="J31" s="76"/>
      <c r="K31" s="108">
        <f>SUM(K29:K30)</f>
        <v>26639685</v>
      </c>
      <c r="L31" s="21"/>
    </row>
    <row r="32" spans="1:14" ht="24" customHeight="1" thickTop="1" x14ac:dyDescent="0.5">
      <c r="A32" s="22"/>
      <c r="B32" s="21"/>
      <c r="C32" s="37"/>
      <c r="D32" s="37"/>
      <c r="E32" s="61"/>
      <c r="F32" s="76"/>
      <c r="G32" s="61"/>
      <c r="H32" s="58"/>
      <c r="I32" s="61"/>
      <c r="J32" s="76"/>
      <c r="K32" s="61"/>
      <c r="L32" s="21"/>
    </row>
    <row r="33" spans="1:12" s="7" customFormat="1" ht="24" customHeight="1" x14ac:dyDescent="0.5">
      <c r="A33" s="22" t="s">
        <v>167</v>
      </c>
      <c r="C33" s="37" t="s">
        <v>117</v>
      </c>
      <c r="D33" s="63"/>
      <c r="E33" s="63"/>
      <c r="F33" s="63"/>
      <c r="G33" s="63"/>
      <c r="H33" s="63"/>
      <c r="I33" s="63"/>
      <c r="J33" s="63"/>
      <c r="K33" s="63"/>
    </row>
    <row r="34" spans="1:12" s="7" customFormat="1" ht="24" customHeight="1" thickBot="1" x14ac:dyDescent="0.55000000000000004">
      <c r="A34" s="10" t="s">
        <v>168</v>
      </c>
      <c r="C34" s="10"/>
      <c r="E34" s="77">
        <f>SUM(E31/35000000)</f>
        <v>-0.26321968571428572</v>
      </c>
      <c r="F34" s="63"/>
      <c r="G34" s="77">
        <f>SUM(G31/35000000)</f>
        <v>0.72274602857142856</v>
      </c>
      <c r="H34" s="84"/>
      <c r="I34" s="77">
        <f>SUM(I31/35000000)</f>
        <v>-0.24529297142857143</v>
      </c>
      <c r="J34" s="84"/>
      <c r="K34" s="77">
        <f>SUM(K31/35000000)</f>
        <v>0.7611338571428572</v>
      </c>
    </row>
    <row r="35" spans="1:12" ht="24" customHeight="1" thickTop="1" x14ac:dyDescent="0.5">
      <c r="A35" s="27"/>
      <c r="B35" s="27"/>
      <c r="D35" s="27"/>
      <c r="H35" s="34"/>
      <c r="L35" s="27"/>
    </row>
    <row r="36" spans="1:12" ht="24" customHeight="1" x14ac:dyDescent="0.5">
      <c r="A36" s="2" t="s">
        <v>10</v>
      </c>
      <c r="B36" s="27"/>
      <c r="D36" s="27"/>
      <c r="H36" s="34"/>
      <c r="L36" s="27"/>
    </row>
    <row r="37" spans="1:12" ht="24" customHeight="1" x14ac:dyDescent="0.5">
      <c r="A37" s="2"/>
      <c r="B37" s="27"/>
      <c r="D37" s="27"/>
      <c r="H37" s="34"/>
      <c r="K37" s="112" t="s">
        <v>149</v>
      </c>
      <c r="L37" s="27"/>
    </row>
    <row r="38" spans="1:12" ht="24" customHeight="1" x14ac:dyDescent="0.5">
      <c r="A38" s="133" t="s">
        <v>46</v>
      </c>
      <c r="B38" s="133"/>
      <c r="C38" s="133"/>
      <c r="D38" s="133"/>
      <c r="E38" s="133"/>
      <c r="F38" s="133"/>
      <c r="G38" s="133"/>
      <c r="H38" s="81"/>
      <c r="I38" s="6"/>
      <c r="J38" s="6"/>
      <c r="K38" s="6"/>
      <c r="L38" s="27"/>
    </row>
    <row r="39" spans="1:12" ht="24" customHeight="1" x14ac:dyDescent="0.5">
      <c r="A39" s="6" t="s">
        <v>80</v>
      </c>
      <c r="B39" s="6"/>
      <c r="C39" s="39"/>
      <c r="D39" s="6"/>
      <c r="E39" s="6"/>
      <c r="F39" s="6"/>
      <c r="G39" s="6"/>
      <c r="H39" s="81"/>
      <c r="I39" s="6"/>
      <c r="J39" s="6"/>
      <c r="K39" s="6"/>
      <c r="L39" s="27"/>
    </row>
    <row r="40" spans="1:12" ht="24" customHeight="1" x14ac:dyDescent="0.5">
      <c r="A40" s="133" t="s">
        <v>141</v>
      </c>
      <c r="B40" s="133"/>
      <c r="C40" s="133"/>
      <c r="D40" s="133"/>
      <c r="E40" s="133"/>
      <c r="F40" s="133"/>
      <c r="G40" s="133"/>
      <c r="H40" s="87"/>
      <c r="I40" s="86"/>
      <c r="J40" s="86"/>
      <c r="K40" s="86"/>
      <c r="L40" s="86"/>
    </row>
    <row r="41" spans="1:12" ht="24" customHeight="1" x14ac:dyDescent="0.5">
      <c r="A41" s="27"/>
      <c r="B41" s="27"/>
      <c r="D41" s="27"/>
      <c r="E41" s="134"/>
      <c r="F41" s="134"/>
      <c r="G41" s="134"/>
      <c r="H41" s="34"/>
      <c r="I41" s="135" t="s">
        <v>3</v>
      </c>
      <c r="J41" s="135"/>
      <c r="K41" s="135"/>
      <c r="L41" s="27"/>
    </row>
    <row r="42" spans="1:12" ht="24" customHeight="1" x14ac:dyDescent="0.5">
      <c r="A42" s="27"/>
      <c r="B42" s="27"/>
      <c r="D42" s="27"/>
      <c r="E42" s="136" t="s">
        <v>0</v>
      </c>
      <c r="F42" s="136"/>
      <c r="G42" s="136"/>
      <c r="H42" s="71"/>
      <c r="I42" s="136"/>
      <c r="J42" s="136"/>
      <c r="K42" s="136"/>
      <c r="L42" s="27"/>
    </row>
    <row r="43" spans="1:12" ht="24" customHeight="1" x14ac:dyDescent="0.5">
      <c r="A43" s="27"/>
      <c r="B43" s="27"/>
      <c r="D43" s="27"/>
      <c r="E43" s="131" t="s">
        <v>2</v>
      </c>
      <c r="F43" s="131"/>
      <c r="G43" s="131"/>
      <c r="H43" s="71"/>
      <c r="I43" s="131" t="s">
        <v>1</v>
      </c>
      <c r="J43" s="131"/>
      <c r="K43" s="131"/>
      <c r="L43" s="27"/>
    </row>
    <row r="44" spans="1:12" ht="24" customHeight="1" x14ac:dyDescent="0.5">
      <c r="A44" s="27"/>
      <c r="B44" s="88"/>
      <c r="C44" s="91"/>
      <c r="D44" s="34"/>
      <c r="E44" s="73">
        <v>2019</v>
      </c>
      <c r="F44" s="67"/>
      <c r="G44" s="73">
        <v>2018</v>
      </c>
      <c r="H44" s="80"/>
      <c r="I44" s="73">
        <v>2019</v>
      </c>
      <c r="J44" s="67"/>
      <c r="K44" s="73">
        <v>2018</v>
      </c>
      <c r="L44" s="88"/>
    </row>
    <row r="45" spans="1:12" ht="24" customHeight="1" x14ac:dyDescent="0.5">
      <c r="A45" s="27"/>
      <c r="B45" s="88"/>
      <c r="C45" s="91"/>
      <c r="D45" s="34"/>
      <c r="E45" s="80"/>
      <c r="F45" s="104"/>
      <c r="G45" s="80"/>
      <c r="H45" s="80"/>
      <c r="I45" s="80"/>
      <c r="J45" s="104"/>
      <c r="K45" s="80"/>
      <c r="L45" s="88"/>
    </row>
    <row r="46" spans="1:12" ht="24" customHeight="1" x14ac:dyDescent="0.5">
      <c r="A46" s="22" t="s">
        <v>165</v>
      </c>
      <c r="B46" s="88"/>
      <c r="C46" s="92"/>
      <c r="D46" s="88"/>
      <c r="E46" s="64">
        <f>SUM(E31)</f>
        <v>-9212689</v>
      </c>
      <c r="F46" s="62"/>
      <c r="G46" s="64">
        <f>SUM(G31)</f>
        <v>25296111</v>
      </c>
      <c r="H46" s="62"/>
      <c r="I46" s="64">
        <f>SUM(I31)</f>
        <v>-8585254</v>
      </c>
      <c r="J46" s="62"/>
      <c r="K46" s="64">
        <f>SUM(K31)</f>
        <v>26639685</v>
      </c>
      <c r="L46" s="88"/>
    </row>
    <row r="47" spans="1:12" ht="24" customHeight="1" x14ac:dyDescent="0.5">
      <c r="A47" s="86"/>
      <c r="B47" s="88"/>
      <c r="C47" s="92"/>
      <c r="D47" s="88"/>
      <c r="E47" s="61"/>
      <c r="F47" s="62"/>
      <c r="G47" s="61"/>
      <c r="H47" s="62"/>
      <c r="I47" s="61"/>
      <c r="J47" s="62"/>
      <c r="K47" s="61"/>
      <c r="L47" s="88"/>
    </row>
    <row r="48" spans="1:12" ht="24" customHeight="1" x14ac:dyDescent="0.5">
      <c r="A48" s="28" t="s">
        <v>40</v>
      </c>
      <c r="B48" s="21"/>
      <c r="C48" s="37"/>
      <c r="D48" s="21"/>
      <c r="H48" s="82"/>
      <c r="L48" s="21"/>
    </row>
    <row r="49" spans="1:14" ht="24" customHeight="1" x14ac:dyDescent="0.5">
      <c r="A49" s="27" t="s">
        <v>85</v>
      </c>
      <c r="B49" s="21"/>
      <c r="C49" s="37"/>
      <c r="D49" s="21"/>
      <c r="H49" s="82"/>
      <c r="L49" s="21"/>
    </row>
    <row r="50" spans="1:14" ht="24" customHeight="1" x14ac:dyDescent="0.5">
      <c r="A50" s="27" t="s">
        <v>86</v>
      </c>
      <c r="B50" s="21"/>
      <c r="C50" s="37"/>
      <c r="D50" s="21"/>
      <c r="H50" s="82"/>
      <c r="L50" s="21"/>
    </row>
    <row r="51" spans="1:14" ht="24" customHeight="1" x14ac:dyDescent="0.5">
      <c r="A51" s="27" t="s">
        <v>133</v>
      </c>
      <c r="B51" s="21"/>
      <c r="C51" s="37"/>
      <c r="D51" s="21"/>
      <c r="L51" s="21"/>
    </row>
    <row r="52" spans="1:14" ht="24" customHeight="1" x14ac:dyDescent="0.5">
      <c r="A52" s="27" t="s">
        <v>134</v>
      </c>
      <c r="B52" s="21"/>
      <c r="C52" s="37"/>
      <c r="D52" s="21"/>
      <c r="E52" s="123">
        <v>-910977</v>
      </c>
      <c r="G52" s="20">
        <v>-1237899</v>
      </c>
      <c r="H52" s="82"/>
      <c r="I52" s="20">
        <v>0</v>
      </c>
      <c r="K52" s="20">
        <v>0</v>
      </c>
      <c r="L52" s="21"/>
    </row>
    <row r="53" spans="1:14" ht="24" customHeight="1" x14ac:dyDescent="0.5">
      <c r="A53" s="29" t="s">
        <v>166</v>
      </c>
      <c r="B53" s="21"/>
      <c r="C53" s="37"/>
      <c r="D53" s="21"/>
      <c r="L53" s="21"/>
      <c r="N53" s="29"/>
    </row>
    <row r="54" spans="1:14" ht="24" customHeight="1" x14ac:dyDescent="0.5">
      <c r="A54" s="29" t="s">
        <v>118</v>
      </c>
      <c r="B54" s="21"/>
      <c r="C54" s="37"/>
      <c r="D54" s="21"/>
      <c r="E54" s="124">
        <v>37605683</v>
      </c>
      <c r="G54" s="20">
        <v>-21006154</v>
      </c>
      <c r="H54" s="82"/>
      <c r="I54" s="124">
        <v>37605683</v>
      </c>
      <c r="K54" s="20">
        <v>-21006154</v>
      </c>
      <c r="L54" s="21"/>
      <c r="N54" s="29"/>
    </row>
    <row r="55" spans="1:14" ht="24" customHeight="1" x14ac:dyDescent="0.5">
      <c r="A55" s="29" t="s">
        <v>89</v>
      </c>
      <c r="B55" s="21"/>
      <c r="C55" s="37"/>
      <c r="D55" s="21"/>
      <c r="E55" s="125">
        <v>-7338942</v>
      </c>
      <c r="G55" s="57">
        <v>4201231</v>
      </c>
      <c r="H55" s="82"/>
      <c r="I55" s="57">
        <v>-7521137</v>
      </c>
      <c r="K55" s="57">
        <v>4201231</v>
      </c>
      <c r="L55" s="21"/>
    </row>
    <row r="56" spans="1:14" ht="24" customHeight="1" x14ac:dyDescent="0.5">
      <c r="A56" s="29" t="s">
        <v>85</v>
      </c>
      <c r="B56" s="27"/>
      <c r="D56" s="27"/>
      <c r="E56" s="23"/>
      <c r="F56" s="23"/>
      <c r="G56" s="23"/>
      <c r="H56" s="58"/>
      <c r="I56" s="23"/>
      <c r="J56" s="23"/>
      <c r="K56" s="23"/>
      <c r="L56" s="27"/>
    </row>
    <row r="57" spans="1:14" ht="24" customHeight="1" x14ac:dyDescent="0.5">
      <c r="A57" s="29" t="s">
        <v>122</v>
      </c>
      <c r="B57" s="27"/>
      <c r="D57" s="27"/>
      <c r="E57" s="57">
        <f>SUM(E50:E55)</f>
        <v>29355764</v>
      </c>
      <c r="F57" s="23"/>
      <c r="G57" s="57">
        <f>SUM(G50:G55)</f>
        <v>-18042822</v>
      </c>
      <c r="H57" s="58"/>
      <c r="I57" s="57">
        <f>SUM(I50:I55)</f>
        <v>30084546</v>
      </c>
      <c r="J57" s="23"/>
      <c r="K57" s="57">
        <f>SUM(K50:K55)</f>
        <v>-16804923</v>
      </c>
      <c r="L57" s="27"/>
    </row>
    <row r="58" spans="1:14" ht="24" customHeight="1" x14ac:dyDescent="0.5">
      <c r="A58" s="29"/>
      <c r="B58" s="27"/>
      <c r="D58" s="27"/>
      <c r="E58" s="23"/>
      <c r="F58" s="23"/>
      <c r="G58" s="23"/>
      <c r="H58" s="61"/>
      <c r="I58" s="23"/>
      <c r="J58" s="23"/>
      <c r="K58" s="23"/>
      <c r="L58" s="27"/>
    </row>
    <row r="59" spans="1:14" ht="24" customHeight="1" thickBot="1" x14ac:dyDescent="0.55000000000000004">
      <c r="A59" s="28" t="s">
        <v>175</v>
      </c>
      <c r="B59" s="27"/>
      <c r="D59" s="27"/>
      <c r="E59" s="75">
        <f>SUM(E46,E57)</f>
        <v>20143075</v>
      </c>
      <c r="F59" s="62"/>
      <c r="G59" s="75">
        <f>SUM(G46,G57)</f>
        <v>7253289</v>
      </c>
      <c r="H59" s="60"/>
      <c r="I59" s="75">
        <f>SUM(I46,I57)</f>
        <v>21499292</v>
      </c>
      <c r="J59" s="62"/>
      <c r="K59" s="75">
        <f>SUM(K46,K57)</f>
        <v>9834762</v>
      </c>
      <c r="L59" s="27"/>
    </row>
    <row r="60" spans="1:14" ht="24" customHeight="1" thickTop="1" x14ac:dyDescent="0.5">
      <c r="A60" s="27"/>
      <c r="B60" s="27"/>
      <c r="D60" s="27"/>
      <c r="H60" s="34"/>
      <c r="L60" s="27"/>
    </row>
    <row r="61" spans="1:14" ht="24" customHeight="1" x14ac:dyDescent="0.5">
      <c r="A61" s="27"/>
      <c r="B61" s="27"/>
      <c r="D61" s="27"/>
      <c r="H61" s="34"/>
      <c r="L61" s="27"/>
    </row>
    <row r="62" spans="1:14" ht="24" customHeight="1" x14ac:dyDescent="0.5">
      <c r="A62" s="2" t="s">
        <v>10</v>
      </c>
      <c r="B62" s="27"/>
      <c r="D62" s="27"/>
      <c r="H62" s="34"/>
      <c r="L62" s="27"/>
    </row>
    <row r="63" spans="1:14" ht="24" customHeight="1" x14ac:dyDescent="0.5">
      <c r="A63" s="2"/>
      <c r="B63" s="27"/>
      <c r="D63" s="27"/>
      <c r="H63" s="34"/>
      <c r="K63" s="112" t="s">
        <v>149</v>
      </c>
      <c r="L63" s="27"/>
    </row>
    <row r="64" spans="1:14" ht="24" customHeight="1" x14ac:dyDescent="0.5">
      <c r="A64" s="133" t="s">
        <v>46</v>
      </c>
      <c r="B64" s="133"/>
      <c r="C64" s="133"/>
      <c r="D64" s="133"/>
      <c r="E64" s="133"/>
      <c r="F64" s="133"/>
      <c r="G64" s="133"/>
      <c r="H64" s="81"/>
      <c r="I64" s="6"/>
      <c r="J64" s="6"/>
      <c r="K64" s="6"/>
      <c r="L64" s="27"/>
    </row>
    <row r="65" spans="1:12" ht="24" customHeight="1" x14ac:dyDescent="0.5">
      <c r="A65" s="6" t="s">
        <v>121</v>
      </c>
      <c r="B65" s="6"/>
      <c r="C65" s="39"/>
      <c r="D65" s="6"/>
      <c r="E65" s="6"/>
      <c r="F65" s="6"/>
      <c r="G65" s="6"/>
      <c r="H65" s="81"/>
      <c r="I65" s="6"/>
      <c r="J65" s="6"/>
      <c r="K65" s="6"/>
      <c r="L65" s="27"/>
    </row>
    <row r="66" spans="1:12" ht="24" customHeight="1" x14ac:dyDescent="0.5">
      <c r="A66" s="133" t="s">
        <v>141</v>
      </c>
      <c r="B66" s="133"/>
      <c r="C66" s="133"/>
      <c r="D66" s="133"/>
      <c r="E66" s="133"/>
      <c r="F66" s="133"/>
      <c r="G66" s="133"/>
      <c r="H66" s="87"/>
      <c r="I66" s="86"/>
      <c r="J66" s="86"/>
      <c r="K66" s="86"/>
      <c r="L66" s="86"/>
    </row>
    <row r="67" spans="1:12" ht="24" customHeight="1" x14ac:dyDescent="0.5">
      <c r="A67" s="27"/>
      <c r="B67" s="27"/>
      <c r="D67" s="27"/>
      <c r="E67" s="134"/>
      <c r="F67" s="134"/>
      <c r="G67" s="134"/>
      <c r="H67" s="34"/>
      <c r="I67" s="135" t="s">
        <v>3</v>
      </c>
      <c r="J67" s="135"/>
      <c r="K67" s="135"/>
      <c r="L67" s="27"/>
    </row>
    <row r="68" spans="1:12" ht="24" customHeight="1" x14ac:dyDescent="0.5">
      <c r="A68" s="27"/>
      <c r="B68" s="27"/>
      <c r="D68" s="27"/>
      <c r="E68" s="136" t="s">
        <v>0</v>
      </c>
      <c r="F68" s="136"/>
      <c r="G68" s="136"/>
      <c r="H68" s="71"/>
      <c r="I68" s="136"/>
      <c r="J68" s="136"/>
      <c r="K68" s="136"/>
      <c r="L68" s="27"/>
    </row>
    <row r="69" spans="1:12" ht="24" customHeight="1" x14ac:dyDescent="0.5">
      <c r="A69" s="27"/>
      <c r="B69" s="27"/>
      <c r="D69" s="27"/>
      <c r="E69" s="131" t="s">
        <v>2</v>
      </c>
      <c r="F69" s="131"/>
      <c r="G69" s="131"/>
      <c r="H69" s="71"/>
      <c r="I69" s="131" t="s">
        <v>1</v>
      </c>
      <c r="J69" s="131"/>
      <c r="K69" s="131"/>
      <c r="L69" s="27"/>
    </row>
    <row r="70" spans="1:12" ht="24" customHeight="1" x14ac:dyDescent="0.5">
      <c r="A70" s="27"/>
      <c r="B70" s="88"/>
      <c r="D70" s="88"/>
      <c r="E70" s="73">
        <v>2019</v>
      </c>
      <c r="F70" s="67"/>
      <c r="G70" s="73">
        <v>2018</v>
      </c>
      <c r="H70" s="80"/>
      <c r="I70" s="73">
        <v>2019</v>
      </c>
      <c r="J70" s="67"/>
      <c r="K70" s="73">
        <v>2018</v>
      </c>
      <c r="L70" s="88"/>
    </row>
    <row r="71" spans="1:12" ht="24" customHeight="1" x14ac:dyDescent="0.5">
      <c r="A71" s="137" t="s">
        <v>104</v>
      </c>
      <c r="B71" s="137"/>
      <c r="C71" s="137"/>
      <c r="D71" s="137"/>
      <c r="E71" s="30"/>
      <c r="F71" s="30"/>
      <c r="G71" s="30"/>
      <c r="H71" s="34"/>
      <c r="I71" s="30"/>
      <c r="J71" s="30"/>
      <c r="K71" s="30"/>
      <c r="L71" s="27"/>
    </row>
    <row r="72" spans="1:12" ht="24" customHeight="1" x14ac:dyDescent="0.5">
      <c r="A72" s="8" t="s">
        <v>29</v>
      </c>
      <c r="B72" s="31"/>
      <c r="C72" s="78"/>
      <c r="D72" s="31"/>
      <c r="E72" s="126">
        <v>753975129</v>
      </c>
      <c r="F72" s="94"/>
      <c r="G72" s="20">
        <v>773921055</v>
      </c>
      <c r="H72" s="95"/>
      <c r="I72" s="126">
        <v>753975129</v>
      </c>
      <c r="J72" s="94"/>
      <c r="K72" s="20">
        <v>773921055</v>
      </c>
      <c r="L72" s="31"/>
    </row>
    <row r="73" spans="1:12" ht="24" customHeight="1" x14ac:dyDescent="0.5">
      <c r="A73" s="8" t="s">
        <v>120</v>
      </c>
      <c r="B73" s="31"/>
      <c r="C73" s="78"/>
      <c r="D73" s="31"/>
      <c r="E73" s="127">
        <v>61907990</v>
      </c>
      <c r="F73" s="97"/>
      <c r="G73" s="96">
        <v>-17230470</v>
      </c>
      <c r="H73" s="98"/>
      <c r="I73" s="127">
        <v>61907990</v>
      </c>
      <c r="J73" s="97"/>
      <c r="K73" s="96">
        <v>-17230470</v>
      </c>
      <c r="L73" s="31"/>
    </row>
    <row r="74" spans="1:12" ht="24" customHeight="1" x14ac:dyDescent="0.5">
      <c r="A74" s="8" t="s">
        <v>55</v>
      </c>
      <c r="B74" s="31"/>
      <c r="C74" s="78"/>
      <c r="D74" s="31"/>
      <c r="E74" s="128">
        <v>5526832</v>
      </c>
      <c r="F74" s="97"/>
      <c r="G74" s="97">
        <v>5662224</v>
      </c>
      <c r="H74" s="94"/>
      <c r="I74" s="128">
        <v>5526832</v>
      </c>
      <c r="J74" s="97"/>
      <c r="K74" s="97">
        <v>5662224</v>
      </c>
      <c r="L74" s="31"/>
    </row>
    <row r="75" spans="1:12" ht="24" customHeight="1" x14ac:dyDescent="0.5">
      <c r="A75" s="8" t="s">
        <v>53</v>
      </c>
      <c r="B75" s="31"/>
      <c r="C75" s="78"/>
      <c r="D75" s="31"/>
      <c r="E75" s="128">
        <v>5736212</v>
      </c>
      <c r="F75" s="97"/>
      <c r="G75" s="97">
        <v>5532360</v>
      </c>
      <c r="H75" s="94"/>
      <c r="I75" s="128">
        <v>5736212</v>
      </c>
      <c r="J75" s="97"/>
      <c r="K75" s="97">
        <v>5532360</v>
      </c>
      <c r="L75" s="31"/>
    </row>
    <row r="76" spans="1:12" ht="24" customHeight="1" x14ac:dyDescent="0.5">
      <c r="A76" s="32" t="s">
        <v>28</v>
      </c>
      <c r="B76" s="31"/>
      <c r="C76" s="78"/>
      <c r="D76" s="31"/>
      <c r="E76" s="128">
        <v>538216</v>
      </c>
      <c r="F76" s="97"/>
      <c r="G76" s="97">
        <v>797213</v>
      </c>
      <c r="H76" s="94"/>
      <c r="I76" s="128">
        <v>538216</v>
      </c>
      <c r="J76" s="97"/>
      <c r="K76" s="97">
        <v>797213</v>
      </c>
      <c r="L76" s="31"/>
    </row>
    <row r="77" spans="1:12" ht="24" customHeight="1" x14ac:dyDescent="0.5">
      <c r="A77" s="32" t="s">
        <v>105</v>
      </c>
      <c r="B77" s="33"/>
      <c r="C77" s="79"/>
      <c r="D77" s="33"/>
      <c r="E77" s="128"/>
      <c r="F77" s="97"/>
      <c r="G77" s="97"/>
      <c r="H77" s="94"/>
      <c r="I77" s="128"/>
      <c r="J77" s="97"/>
      <c r="K77" s="97"/>
      <c r="L77" s="33"/>
    </row>
    <row r="78" spans="1:12" ht="24" customHeight="1" x14ac:dyDescent="0.5">
      <c r="A78" s="32" t="s">
        <v>106</v>
      </c>
      <c r="B78" s="33"/>
      <c r="C78" s="79"/>
      <c r="D78" s="33"/>
      <c r="E78" s="128">
        <v>-387473479</v>
      </c>
      <c r="F78" s="97"/>
      <c r="G78" s="97">
        <v>-397617759</v>
      </c>
      <c r="H78" s="98"/>
      <c r="I78" s="128">
        <v>-387473479</v>
      </c>
      <c r="J78" s="97"/>
      <c r="K78" s="97">
        <v>-397617759</v>
      </c>
      <c r="L78" s="33"/>
    </row>
    <row r="79" spans="1:12" ht="24" customHeight="1" x14ac:dyDescent="0.5">
      <c r="A79" s="32" t="s">
        <v>90</v>
      </c>
      <c r="B79" s="33"/>
      <c r="C79" s="79"/>
      <c r="D79" s="33"/>
      <c r="E79" s="128">
        <v>-94941113</v>
      </c>
      <c r="F79" s="97"/>
      <c r="G79" s="97">
        <v>-102225229</v>
      </c>
      <c r="H79" s="94"/>
      <c r="I79" s="128">
        <v>-94941113</v>
      </c>
      <c r="J79" s="97"/>
      <c r="K79" s="97">
        <v>-102225229</v>
      </c>
      <c r="L79" s="33"/>
    </row>
    <row r="80" spans="1:12" ht="24" customHeight="1" x14ac:dyDescent="0.5">
      <c r="A80" s="7" t="s">
        <v>26</v>
      </c>
      <c r="B80" s="33"/>
      <c r="C80" s="79"/>
      <c r="D80" s="33"/>
      <c r="E80" s="128">
        <v>-63699299</v>
      </c>
      <c r="F80" s="97"/>
      <c r="G80" s="97">
        <v>-54079116</v>
      </c>
      <c r="H80" s="98"/>
      <c r="I80" s="128">
        <v>-63699299</v>
      </c>
      <c r="J80" s="97"/>
      <c r="K80" s="97">
        <v>-54079116</v>
      </c>
      <c r="L80" s="33"/>
    </row>
    <row r="81" spans="1:12" ht="24" customHeight="1" x14ac:dyDescent="0.5">
      <c r="A81" s="8" t="s">
        <v>27</v>
      </c>
      <c r="B81" s="33"/>
      <c r="C81" s="79"/>
      <c r="D81" s="33"/>
      <c r="E81" s="128">
        <v>-106328624</v>
      </c>
      <c r="F81" s="97"/>
      <c r="G81" s="97">
        <v>-74179566</v>
      </c>
      <c r="H81" s="94"/>
      <c r="I81" s="128">
        <v>-106328624</v>
      </c>
      <c r="J81" s="97"/>
      <c r="K81" s="97">
        <v>-74179566</v>
      </c>
      <c r="L81" s="33"/>
    </row>
    <row r="82" spans="1:12" ht="24" customHeight="1" x14ac:dyDescent="0.5">
      <c r="A82" s="8" t="s">
        <v>61</v>
      </c>
      <c r="B82" s="33"/>
      <c r="C82" s="79"/>
      <c r="D82" s="33"/>
      <c r="E82" s="128">
        <v>-3765498</v>
      </c>
      <c r="F82" s="97"/>
      <c r="G82" s="97">
        <v>-3046497</v>
      </c>
      <c r="H82" s="94"/>
      <c r="I82" s="128">
        <v>-3765498</v>
      </c>
      <c r="J82" s="97"/>
      <c r="K82" s="97">
        <v>-3046497</v>
      </c>
      <c r="L82" s="33"/>
    </row>
    <row r="83" spans="1:12" ht="24" customHeight="1" x14ac:dyDescent="0.5">
      <c r="A83" s="8" t="s">
        <v>107</v>
      </c>
      <c r="B83" s="33"/>
      <c r="C83" s="79"/>
      <c r="D83" s="33"/>
      <c r="E83" s="128">
        <v>-266082906</v>
      </c>
      <c r="F83" s="97"/>
      <c r="G83" s="97">
        <v>-84818710</v>
      </c>
      <c r="H83" s="94"/>
      <c r="I83" s="128">
        <v>-266082906</v>
      </c>
      <c r="J83" s="97"/>
      <c r="K83" s="97">
        <v>-84818710</v>
      </c>
      <c r="L83" s="33"/>
    </row>
    <row r="84" spans="1:12" ht="24" customHeight="1" x14ac:dyDescent="0.5">
      <c r="A84" s="8" t="s">
        <v>108</v>
      </c>
      <c r="B84" s="33"/>
      <c r="C84" s="79"/>
      <c r="D84" s="33"/>
      <c r="E84" s="128">
        <v>-156826</v>
      </c>
      <c r="F84" s="97"/>
      <c r="G84" s="97">
        <v>13396</v>
      </c>
      <c r="H84" s="94"/>
      <c r="I84" s="128">
        <v>-156826</v>
      </c>
      <c r="J84" s="97"/>
      <c r="K84" s="97">
        <v>13396</v>
      </c>
      <c r="L84" s="33"/>
    </row>
    <row r="85" spans="1:12" ht="24" customHeight="1" x14ac:dyDescent="0.5">
      <c r="A85" s="8" t="s">
        <v>109</v>
      </c>
      <c r="B85" s="33"/>
      <c r="C85" s="79"/>
      <c r="D85" s="33"/>
      <c r="L85" s="33"/>
    </row>
    <row r="86" spans="1:12" ht="24" customHeight="1" x14ac:dyDescent="0.5">
      <c r="A86" s="8" t="s">
        <v>110</v>
      </c>
      <c r="B86" s="33"/>
      <c r="C86" s="79"/>
      <c r="D86" s="33"/>
      <c r="E86" s="129">
        <v>75000000</v>
      </c>
      <c r="F86" s="97"/>
      <c r="G86" s="97">
        <v>0</v>
      </c>
      <c r="H86" s="94"/>
      <c r="I86" s="129">
        <v>75000000</v>
      </c>
      <c r="J86" s="97"/>
      <c r="K86" s="97">
        <v>0</v>
      </c>
      <c r="L86" s="33"/>
    </row>
    <row r="87" spans="1:12" ht="24" customHeight="1" x14ac:dyDescent="0.5">
      <c r="A87" s="9" t="s">
        <v>169</v>
      </c>
      <c r="B87" s="33"/>
      <c r="C87" s="79"/>
      <c r="D87" s="33"/>
      <c r="E87" s="109">
        <f>SUM(E72:E86)</f>
        <v>-19763366</v>
      </c>
      <c r="F87" s="97"/>
      <c r="G87" s="109">
        <f>SUM(G72:G86)</f>
        <v>52728901</v>
      </c>
      <c r="H87" s="94"/>
      <c r="I87" s="109">
        <f>SUM(I72:I86)</f>
        <v>-19763366</v>
      </c>
      <c r="J87" s="97"/>
      <c r="K87" s="109">
        <f>SUM(K72:K86)</f>
        <v>52728901</v>
      </c>
      <c r="L87" s="33"/>
    </row>
    <row r="88" spans="1:12" ht="24" customHeight="1" x14ac:dyDescent="0.5">
      <c r="A88" s="9" t="s">
        <v>111</v>
      </c>
      <c r="B88" s="33"/>
      <c r="C88" s="79"/>
      <c r="D88" s="33"/>
      <c r="E88" s="101"/>
      <c r="F88" s="101"/>
      <c r="G88" s="101"/>
      <c r="H88" s="94"/>
      <c r="I88" s="101"/>
      <c r="J88" s="101"/>
      <c r="K88" s="101"/>
      <c r="L88" s="33"/>
    </row>
    <row r="89" spans="1:12" ht="24" customHeight="1" x14ac:dyDescent="0.5">
      <c r="A89" s="8" t="s">
        <v>112</v>
      </c>
      <c r="B89" s="33"/>
      <c r="C89" s="79"/>
      <c r="D89" s="33"/>
      <c r="E89" s="97">
        <v>-330466</v>
      </c>
      <c r="F89" s="97"/>
      <c r="G89" s="97">
        <v>-182305</v>
      </c>
      <c r="H89" s="94"/>
      <c r="I89" s="97">
        <v>-330466</v>
      </c>
      <c r="J89" s="97"/>
      <c r="K89" s="97">
        <v>-182305</v>
      </c>
      <c r="L89" s="33"/>
    </row>
    <row r="90" spans="1:12" ht="24" customHeight="1" x14ac:dyDescent="0.5">
      <c r="A90" s="8" t="s">
        <v>113</v>
      </c>
      <c r="B90" s="33"/>
      <c r="C90" s="79"/>
      <c r="D90" s="33"/>
      <c r="E90" s="97">
        <v>0</v>
      </c>
      <c r="F90" s="97"/>
      <c r="G90" s="97">
        <v>-49000</v>
      </c>
      <c r="H90" s="99"/>
      <c r="I90" s="97">
        <v>0</v>
      </c>
      <c r="J90" s="97"/>
      <c r="K90" s="97">
        <v>-49000</v>
      </c>
      <c r="L90" s="33"/>
    </row>
    <row r="91" spans="1:12" ht="24" customHeight="1" x14ac:dyDescent="0.5">
      <c r="A91" s="27" t="s">
        <v>114</v>
      </c>
      <c r="B91" s="33"/>
      <c r="C91" s="79"/>
      <c r="D91" s="33"/>
      <c r="E91" s="97">
        <v>4851</v>
      </c>
      <c r="F91" s="97"/>
      <c r="G91" s="97">
        <v>331307</v>
      </c>
      <c r="H91" s="99"/>
      <c r="I91" s="97">
        <v>4851</v>
      </c>
      <c r="J91" s="97"/>
      <c r="K91" s="97">
        <v>331307</v>
      </c>
      <c r="L91" s="33"/>
    </row>
    <row r="92" spans="1:12" ht="24" customHeight="1" x14ac:dyDescent="0.5">
      <c r="A92" s="9" t="s">
        <v>170</v>
      </c>
      <c r="B92" s="33"/>
      <c r="C92" s="79"/>
      <c r="D92" s="33"/>
      <c r="E92" s="109">
        <f>SUM(E89:E91)</f>
        <v>-325615</v>
      </c>
      <c r="F92" s="97"/>
      <c r="G92" s="109">
        <f>SUM(G89:G91)</f>
        <v>100002</v>
      </c>
      <c r="H92" s="94"/>
      <c r="I92" s="109">
        <f>SUM(I89:I91)</f>
        <v>-325615</v>
      </c>
      <c r="J92" s="97"/>
      <c r="K92" s="109">
        <f>SUM(K89:K91)</f>
        <v>100002</v>
      </c>
      <c r="L92" s="33"/>
    </row>
    <row r="93" spans="1:12" ht="24" customHeight="1" x14ac:dyDescent="0.5">
      <c r="A93" s="9" t="s">
        <v>115</v>
      </c>
      <c r="B93" s="33"/>
      <c r="C93" s="79"/>
      <c r="D93" s="33"/>
      <c r="E93" s="110"/>
      <c r="F93" s="97"/>
      <c r="G93" s="110"/>
      <c r="H93" s="94"/>
      <c r="I93" s="110"/>
      <c r="J93" s="97"/>
      <c r="K93" s="110"/>
      <c r="L93" s="33"/>
    </row>
    <row r="94" spans="1:12" ht="24" customHeight="1" x14ac:dyDescent="0.5">
      <c r="A94" s="8" t="s">
        <v>116</v>
      </c>
      <c r="B94" s="33"/>
      <c r="C94" s="79"/>
      <c r="D94" s="33"/>
      <c r="E94" s="100">
        <v>-1911626</v>
      </c>
      <c r="F94" s="97"/>
      <c r="G94" s="100">
        <v>-1525654</v>
      </c>
      <c r="H94" s="94"/>
      <c r="I94" s="100">
        <v>-1911626</v>
      </c>
      <c r="J94" s="97"/>
      <c r="K94" s="100">
        <v>-1525654</v>
      </c>
      <c r="L94" s="33"/>
    </row>
    <row r="95" spans="1:12" ht="24" customHeight="1" x14ac:dyDescent="0.5">
      <c r="A95" s="9" t="s">
        <v>95</v>
      </c>
      <c r="B95" s="33"/>
      <c r="C95" s="79"/>
      <c r="D95" s="33"/>
      <c r="E95" s="109">
        <f>SUM(E94:E94)</f>
        <v>-1911626</v>
      </c>
      <c r="F95" s="97"/>
      <c r="G95" s="109">
        <f>SUM(G94:G94)</f>
        <v>-1525654</v>
      </c>
      <c r="H95" s="94"/>
      <c r="I95" s="109">
        <f>SUM(I94:I94)</f>
        <v>-1911626</v>
      </c>
      <c r="J95" s="97"/>
      <c r="K95" s="109">
        <f>SUM(K94:K94)</f>
        <v>-1525654</v>
      </c>
      <c r="L95" s="33"/>
    </row>
    <row r="96" spans="1:12" ht="24" customHeight="1" x14ac:dyDescent="0.5">
      <c r="A96" s="9" t="s">
        <v>136</v>
      </c>
      <c r="B96" s="32"/>
      <c r="C96" s="79"/>
      <c r="D96" s="32"/>
      <c r="E96" s="101">
        <f>+E92+E87+E95</f>
        <v>-22000607</v>
      </c>
      <c r="F96" s="101"/>
      <c r="G96" s="101">
        <f>+G92+G87+G95</f>
        <v>51303249</v>
      </c>
      <c r="H96" s="101"/>
      <c r="I96" s="101">
        <f>+I92+I87+I95</f>
        <v>-22000607</v>
      </c>
      <c r="J96" s="101"/>
      <c r="K96" s="101">
        <f>+K92+K87+K95</f>
        <v>51303249</v>
      </c>
      <c r="L96" s="32"/>
    </row>
    <row r="97" spans="1:12" ht="24" customHeight="1" x14ac:dyDescent="0.5">
      <c r="A97" s="8" t="s">
        <v>151</v>
      </c>
      <c r="B97" s="32"/>
      <c r="C97" s="79"/>
      <c r="D97" s="32"/>
      <c r="E97" s="101">
        <v>119443830</v>
      </c>
      <c r="F97" s="101"/>
      <c r="G97" s="101">
        <v>110457820</v>
      </c>
      <c r="H97" s="101"/>
      <c r="I97" s="101">
        <v>119443830</v>
      </c>
      <c r="J97" s="101"/>
      <c r="K97" s="101">
        <v>110457820</v>
      </c>
      <c r="L97" s="32"/>
    </row>
    <row r="98" spans="1:12" ht="24" customHeight="1" thickBot="1" x14ac:dyDescent="0.55000000000000004">
      <c r="A98" s="9" t="s">
        <v>150</v>
      </c>
      <c r="B98" s="32"/>
      <c r="C98" s="79"/>
      <c r="D98" s="32"/>
      <c r="E98" s="111">
        <f>SUM(E96:E97)</f>
        <v>97443223</v>
      </c>
      <c r="F98" s="101"/>
      <c r="G98" s="111">
        <f>SUM(G96:G97)</f>
        <v>161761069</v>
      </c>
      <c r="H98" s="101"/>
      <c r="I98" s="111">
        <f>SUM(I96:I97)</f>
        <v>97443223</v>
      </c>
      <c r="J98" s="101"/>
      <c r="K98" s="111">
        <f>SUM(K96:K97)</f>
        <v>161761069</v>
      </c>
      <c r="L98" s="32"/>
    </row>
    <row r="99" spans="1:12" s="34" customFormat="1" ht="24" customHeight="1" thickTop="1" x14ac:dyDescent="0.5">
      <c r="B99" s="32"/>
      <c r="C99" s="32"/>
      <c r="D99" s="32"/>
      <c r="E99" s="66"/>
      <c r="F99" s="66"/>
      <c r="G99" s="66"/>
      <c r="H99" s="66"/>
      <c r="I99" s="66"/>
      <c r="J99" s="66"/>
      <c r="K99" s="66"/>
      <c r="L99" s="32"/>
    </row>
    <row r="100" spans="1:12" s="2" customFormat="1" ht="24" customHeight="1" x14ac:dyDescent="0.5">
      <c r="A100" s="2" t="s">
        <v>10</v>
      </c>
      <c r="C100" s="1"/>
      <c r="H100" s="8"/>
    </row>
  </sheetData>
  <mergeCells count="25">
    <mergeCell ref="A71:D71"/>
    <mergeCell ref="A64:G64"/>
    <mergeCell ref="A66:G66"/>
    <mergeCell ref="E67:G67"/>
    <mergeCell ref="I67:K67"/>
    <mergeCell ref="E68:G68"/>
    <mergeCell ref="E69:G69"/>
    <mergeCell ref="I69:K69"/>
    <mergeCell ref="E7:G7"/>
    <mergeCell ref="I7:K7"/>
    <mergeCell ref="A38:G38"/>
    <mergeCell ref="A40:G40"/>
    <mergeCell ref="I68:K68"/>
    <mergeCell ref="E41:G41"/>
    <mergeCell ref="I41:K41"/>
    <mergeCell ref="E42:G42"/>
    <mergeCell ref="I42:K42"/>
    <mergeCell ref="E43:G43"/>
    <mergeCell ref="I43:K43"/>
    <mergeCell ref="A2:G2"/>
    <mergeCell ref="A4:G4"/>
    <mergeCell ref="E5:G5"/>
    <mergeCell ref="I5:K5"/>
    <mergeCell ref="E6:G6"/>
    <mergeCell ref="I6:K6"/>
  </mergeCells>
  <pageMargins left="0.86614173228346458" right="0.47244094488188981" top="0.78740157480314965" bottom="0" header="0.31496062992125984" footer="0.31496062992125984"/>
  <pageSetup paperSize="9" scale="72" orientation="portrait" r:id="rId1"/>
  <headerFooter alignWithMargins="0"/>
  <rowBreaks count="2" manualBreakCount="2">
    <brk id="36" max="10" man="1"/>
    <brk id="62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GridLines="0" view="pageBreakPreview" zoomScale="80" zoomScaleNormal="70" zoomScaleSheetLayoutView="80" workbookViewId="0">
      <selection activeCell="I27" sqref="I27"/>
    </sheetView>
  </sheetViews>
  <sheetFormatPr defaultRowHeight="24" customHeight="1" x14ac:dyDescent="0.5"/>
  <cols>
    <col min="1" max="1" width="32.7109375" style="41" customWidth="1"/>
    <col min="2" max="2" width="1" style="42" hidden="1" customWidth="1"/>
    <col min="3" max="3" width="16.28515625" style="43" customWidth="1"/>
    <col min="4" max="4" width="1.42578125" style="42" customWidth="1"/>
    <col min="5" max="5" width="16.28515625" style="43" customWidth="1"/>
    <col min="6" max="6" width="1.42578125" style="42" customWidth="1"/>
    <col min="7" max="7" width="16.28515625" style="43" customWidth="1"/>
    <col min="8" max="8" width="1.42578125" style="42" customWidth="1"/>
    <col min="9" max="9" width="16.28515625" style="43" customWidth="1"/>
    <col min="10" max="10" width="1.42578125" style="42" customWidth="1"/>
    <col min="11" max="11" width="17.42578125" style="43" customWidth="1"/>
    <col min="12" max="12" width="1.42578125" style="43" customWidth="1"/>
    <col min="13" max="13" width="22.85546875" style="43" customWidth="1"/>
    <col min="14" max="14" width="1.7109375" style="43" customWidth="1"/>
    <col min="15" max="15" width="19.85546875" style="43" customWidth="1"/>
    <col min="16" max="16" width="1.42578125" style="43" customWidth="1"/>
    <col min="17" max="17" width="16.140625" style="43" customWidth="1"/>
    <col min="18" max="18" width="1.42578125" style="42" customWidth="1"/>
    <col min="19" max="19" width="18.42578125" style="43" customWidth="1"/>
    <col min="20" max="16384" width="9.140625" style="43"/>
  </cols>
  <sheetData>
    <row r="1" spans="1:19" ht="24" customHeight="1" x14ac:dyDescent="0.5">
      <c r="S1" s="44" t="s">
        <v>149</v>
      </c>
    </row>
    <row r="2" spans="1:19" ht="24" customHeight="1" x14ac:dyDescent="0.5">
      <c r="A2" s="130" t="s">
        <v>46</v>
      </c>
      <c r="B2" s="130"/>
      <c r="C2" s="130"/>
      <c r="D2" s="130"/>
      <c r="E2" s="130"/>
      <c r="F2" s="45"/>
      <c r="G2" s="13"/>
      <c r="H2" s="45"/>
      <c r="I2" s="13"/>
      <c r="J2" s="45"/>
      <c r="K2" s="13"/>
      <c r="L2" s="13"/>
      <c r="M2" s="13"/>
      <c r="N2" s="13"/>
      <c r="O2" s="13"/>
      <c r="P2" s="13"/>
      <c r="Q2" s="13"/>
      <c r="R2" s="45"/>
      <c r="S2" s="72"/>
    </row>
    <row r="3" spans="1:19" ht="24" customHeight="1" x14ac:dyDescent="0.5">
      <c r="A3" s="46" t="s">
        <v>81</v>
      </c>
      <c r="B3" s="47"/>
      <c r="C3" s="46"/>
      <c r="D3" s="47"/>
      <c r="E3" s="46"/>
      <c r="F3" s="47"/>
      <c r="G3" s="46"/>
      <c r="H3" s="47"/>
      <c r="I3" s="46"/>
      <c r="J3" s="47"/>
      <c r="K3" s="46"/>
      <c r="L3" s="46"/>
      <c r="M3" s="46"/>
      <c r="N3" s="46"/>
      <c r="O3" s="46"/>
      <c r="P3" s="46"/>
      <c r="R3" s="47"/>
    </row>
    <row r="4" spans="1:19" ht="24" customHeight="1" x14ac:dyDescent="0.5">
      <c r="A4" s="133" t="s">
        <v>141</v>
      </c>
      <c r="B4" s="133"/>
      <c r="C4" s="133"/>
      <c r="D4" s="133"/>
      <c r="E4" s="133"/>
      <c r="F4" s="133"/>
      <c r="G4" s="133"/>
      <c r="H4" s="47"/>
      <c r="I4" s="46"/>
      <c r="J4" s="47"/>
      <c r="K4" s="46"/>
      <c r="L4" s="46"/>
      <c r="M4" s="46"/>
      <c r="N4" s="46"/>
      <c r="O4" s="46"/>
      <c r="P4" s="46"/>
      <c r="Q4" s="46"/>
      <c r="R4" s="47"/>
      <c r="S4" s="46"/>
    </row>
    <row r="5" spans="1:19" ht="24" customHeight="1" x14ac:dyDescent="0.5">
      <c r="A5" s="48"/>
      <c r="B5" s="48"/>
      <c r="C5" s="48"/>
      <c r="D5" s="48"/>
      <c r="E5" s="48"/>
      <c r="F5" s="47"/>
      <c r="G5" s="46"/>
      <c r="H5" s="47"/>
      <c r="I5" s="46"/>
      <c r="J5" s="47"/>
      <c r="K5" s="46"/>
      <c r="L5" s="46"/>
      <c r="M5" s="46"/>
      <c r="N5" s="46"/>
      <c r="O5" s="46"/>
      <c r="P5" s="46"/>
      <c r="Q5" s="44"/>
      <c r="R5" s="47"/>
      <c r="S5" s="44" t="s">
        <v>3</v>
      </c>
    </row>
    <row r="6" spans="1:19" ht="24" customHeight="1" x14ac:dyDescent="0.5">
      <c r="A6" s="48"/>
      <c r="B6" s="45"/>
      <c r="C6" s="139" t="s">
        <v>33</v>
      </c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</row>
    <row r="7" spans="1:19" ht="24" customHeight="1" x14ac:dyDescent="0.5">
      <c r="A7" s="48"/>
      <c r="B7" s="48"/>
      <c r="C7" s="48"/>
      <c r="D7" s="48"/>
      <c r="E7" s="48"/>
      <c r="F7" s="47"/>
      <c r="G7" s="46"/>
      <c r="H7" s="47"/>
      <c r="I7" s="46"/>
      <c r="J7" s="47"/>
      <c r="K7" s="46"/>
      <c r="L7" s="42"/>
      <c r="M7" s="138" t="s">
        <v>39</v>
      </c>
      <c r="N7" s="138"/>
      <c r="O7" s="138"/>
      <c r="P7" s="138"/>
      <c r="Q7" s="138"/>
      <c r="R7" s="47"/>
      <c r="S7" s="44"/>
    </row>
    <row r="8" spans="1:19" ht="24" customHeight="1" x14ac:dyDescent="0.5">
      <c r="A8" s="50"/>
      <c r="B8" s="51"/>
      <c r="C8" s="50"/>
      <c r="D8" s="51"/>
      <c r="E8" s="50"/>
      <c r="F8" s="51"/>
      <c r="G8" s="50"/>
      <c r="H8" s="51"/>
      <c r="I8" s="50"/>
      <c r="J8" s="51"/>
      <c r="K8" s="50"/>
      <c r="L8" s="51"/>
      <c r="M8" s="51" t="s">
        <v>123</v>
      </c>
      <c r="N8" s="51"/>
      <c r="O8" s="51" t="s">
        <v>173</v>
      </c>
      <c r="P8" s="51"/>
      <c r="Q8" s="50"/>
      <c r="R8" s="51"/>
    </row>
    <row r="9" spans="1:19" ht="24" customHeight="1" x14ac:dyDescent="0.5">
      <c r="C9" s="50" t="s">
        <v>34</v>
      </c>
      <c r="G9" s="138" t="s">
        <v>19</v>
      </c>
      <c r="H9" s="138"/>
      <c r="I9" s="138"/>
      <c r="J9" s="138"/>
      <c r="K9" s="138"/>
      <c r="L9" s="50"/>
      <c r="M9" s="50" t="s">
        <v>124</v>
      </c>
      <c r="N9" s="50"/>
      <c r="O9" s="50" t="s">
        <v>137</v>
      </c>
      <c r="P9" s="50"/>
      <c r="Q9" s="50" t="s">
        <v>43</v>
      </c>
    </row>
    <row r="10" spans="1:19" s="50" customFormat="1" ht="24" customHeight="1" x14ac:dyDescent="0.5">
      <c r="A10" s="41"/>
      <c r="B10" s="51"/>
      <c r="C10" s="50" t="s">
        <v>69</v>
      </c>
      <c r="D10" s="51"/>
      <c r="F10" s="51"/>
      <c r="G10" s="138" t="s">
        <v>36</v>
      </c>
      <c r="H10" s="138"/>
      <c r="I10" s="138"/>
      <c r="J10" s="42"/>
      <c r="K10" s="51"/>
      <c r="M10" s="50" t="s">
        <v>125</v>
      </c>
      <c r="O10" s="50" t="s">
        <v>72</v>
      </c>
      <c r="Q10" s="50" t="s">
        <v>44</v>
      </c>
      <c r="R10" s="51"/>
    </row>
    <row r="11" spans="1:19" s="50" customFormat="1" ht="24" customHeight="1" x14ac:dyDescent="0.5">
      <c r="A11" s="41"/>
      <c r="B11" s="51"/>
      <c r="C11" s="49" t="s">
        <v>35</v>
      </c>
      <c r="D11" s="51"/>
      <c r="E11" s="49" t="s">
        <v>18</v>
      </c>
      <c r="F11" s="51"/>
      <c r="G11" s="49" t="s">
        <v>76</v>
      </c>
      <c r="H11" s="51"/>
      <c r="I11" s="49" t="s">
        <v>37</v>
      </c>
      <c r="J11" s="51"/>
      <c r="K11" s="49" t="s">
        <v>38</v>
      </c>
      <c r="L11" s="51"/>
      <c r="M11" s="49" t="s">
        <v>126</v>
      </c>
      <c r="N11" s="51"/>
      <c r="O11" s="49" t="s">
        <v>48</v>
      </c>
      <c r="P11" s="51"/>
      <c r="Q11" s="49" t="s">
        <v>45</v>
      </c>
      <c r="R11" s="51"/>
      <c r="S11" s="49" t="s">
        <v>73</v>
      </c>
    </row>
    <row r="12" spans="1:19" ht="24" customHeight="1" x14ac:dyDescent="0.5">
      <c r="A12" s="52" t="s">
        <v>135</v>
      </c>
      <c r="C12" s="23">
        <v>330000000</v>
      </c>
      <c r="D12" s="23"/>
      <c r="E12" s="23">
        <v>647245520</v>
      </c>
      <c r="F12" s="23"/>
      <c r="G12" s="23">
        <v>33000000</v>
      </c>
      <c r="H12" s="23"/>
      <c r="I12" s="23">
        <v>20000000</v>
      </c>
      <c r="J12" s="23"/>
      <c r="K12" s="23">
        <v>1058789835</v>
      </c>
      <c r="L12" s="23"/>
      <c r="M12" s="23">
        <v>-2291026</v>
      </c>
      <c r="N12" s="23"/>
      <c r="O12" s="23">
        <v>85677135</v>
      </c>
      <c r="P12" s="23"/>
      <c r="Q12" s="23">
        <f>SUM(L12:O12)</f>
        <v>83386109</v>
      </c>
      <c r="R12" s="23"/>
      <c r="S12" s="23">
        <f>SUM(C12:K12,Q12)</f>
        <v>2172421464</v>
      </c>
    </row>
    <row r="13" spans="1:19" ht="24" customHeight="1" x14ac:dyDescent="0.5">
      <c r="A13" s="43" t="s">
        <v>142</v>
      </c>
      <c r="C13" s="23">
        <v>0</v>
      </c>
      <c r="D13" s="23"/>
      <c r="E13" s="23">
        <v>0</v>
      </c>
      <c r="F13" s="23"/>
      <c r="G13" s="23">
        <v>0</v>
      </c>
      <c r="H13" s="23"/>
      <c r="I13" s="23">
        <v>0</v>
      </c>
      <c r="J13" s="23"/>
      <c r="K13" s="23">
        <v>25296111</v>
      </c>
      <c r="L13" s="23"/>
      <c r="M13" s="23">
        <v>0</v>
      </c>
      <c r="N13" s="23"/>
      <c r="O13" s="23">
        <v>0</v>
      </c>
      <c r="P13" s="23"/>
      <c r="Q13" s="23">
        <f>SUM(L13:O13)</f>
        <v>0</v>
      </c>
      <c r="R13" s="23"/>
      <c r="S13" s="23">
        <f>SUM(C13:K13,Q13)</f>
        <v>25296111</v>
      </c>
    </row>
    <row r="14" spans="1:19" ht="24" customHeight="1" x14ac:dyDescent="0.5">
      <c r="A14" s="41" t="s">
        <v>40</v>
      </c>
      <c r="D14" s="43"/>
      <c r="F14" s="43"/>
      <c r="H14" s="43"/>
      <c r="J14" s="43"/>
      <c r="R14" s="43"/>
    </row>
    <row r="15" spans="1:19" ht="24" customHeight="1" x14ac:dyDescent="0.5">
      <c r="A15" s="43" t="s">
        <v>152</v>
      </c>
      <c r="C15" s="23">
        <v>0</v>
      </c>
      <c r="D15" s="23"/>
      <c r="E15" s="23">
        <v>0</v>
      </c>
      <c r="F15" s="23"/>
      <c r="G15" s="23">
        <v>0</v>
      </c>
      <c r="H15" s="23"/>
      <c r="I15" s="23">
        <v>0</v>
      </c>
      <c r="J15" s="23"/>
      <c r="K15" s="23">
        <v>0</v>
      </c>
      <c r="L15" s="23"/>
      <c r="M15" s="23">
        <v>-1237899</v>
      </c>
      <c r="N15" s="23"/>
      <c r="O15" s="23">
        <v>-16804923</v>
      </c>
      <c r="P15" s="23"/>
      <c r="Q15" s="23">
        <f>SUM(L15:O15)</f>
        <v>-18042822</v>
      </c>
      <c r="R15" s="23"/>
      <c r="S15" s="23">
        <f>SUM(C15:K15,Q15)</f>
        <v>-18042822</v>
      </c>
    </row>
    <row r="16" spans="1:19" ht="24" customHeight="1" thickBot="1" x14ac:dyDescent="0.55000000000000004">
      <c r="A16" s="52" t="s">
        <v>143</v>
      </c>
      <c r="C16" s="90">
        <f>SUM(C12:C15)</f>
        <v>330000000</v>
      </c>
      <c r="D16" s="23"/>
      <c r="E16" s="90">
        <f>SUM(E12:E15)</f>
        <v>647245520</v>
      </c>
      <c r="F16" s="23"/>
      <c r="G16" s="90">
        <f>SUM(G12:G15)</f>
        <v>33000000</v>
      </c>
      <c r="H16" s="23"/>
      <c r="I16" s="90">
        <f>SUM(I12:I15)</f>
        <v>20000000</v>
      </c>
      <c r="J16" s="23"/>
      <c r="K16" s="90">
        <f>SUM(K12:K15)</f>
        <v>1084085946</v>
      </c>
      <c r="L16" s="23"/>
      <c r="M16" s="90">
        <f>SUM(M12:M15)</f>
        <v>-3528925</v>
      </c>
      <c r="N16" s="23"/>
      <c r="O16" s="90">
        <f>SUM(O12:O15)</f>
        <v>68872212</v>
      </c>
      <c r="P16" s="23"/>
      <c r="Q16" s="90">
        <f>SUM(Q12:Q15)</f>
        <v>65343287</v>
      </c>
      <c r="R16" s="23"/>
      <c r="S16" s="90">
        <f>SUM(S12:S15)</f>
        <v>2179674753</v>
      </c>
    </row>
    <row r="17" spans="1:19" ht="24" customHeight="1" thickTop="1" x14ac:dyDescent="0.5"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19" ht="24" customHeight="1" x14ac:dyDescent="0.5">
      <c r="A18" s="52" t="s">
        <v>171</v>
      </c>
      <c r="C18" s="23">
        <v>340000000</v>
      </c>
      <c r="D18" s="23"/>
      <c r="E18" s="23">
        <v>647260093</v>
      </c>
      <c r="F18" s="23"/>
      <c r="G18" s="23">
        <v>34000000</v>
      </c>
      <c r="H18" s="23"/>
      <c r="I18" s="23">
        <v>20000000</v>
      </c>
      <c r="J18" s="23"/>
      <c r="K18" s="23">
        <v>1084314951</v>
      </c>
      <c r="L18" s="23"/>
      <c r="M18" s="23">
        <v>-2602653</v>
      </c>
      <c r="N18" s="23"/>
      <c r="O18" s="23">
        <v>-15797649</v>
      </c>
      <c r="P18" s="23"/>
      <c r="Q18" s="23">
        <f>SUM(M18:O18)</f>
        <v>-18400302</v>
      </c>
      <c r="R18" s="23"/>
      <c r="S18" s="23">
        <f>SUM(C18:K18,Q18)</f>
        <v>2107174742</v>
      </c>
    </row>
    <row r="19" spans="1:19" ht="24" customHeight="1" x14ac:dyDescent="0.5">
      <c r="A19" s="41" t="s">
        <v>172</v>
      </c>
      <c r="C19" s="23">
        <v>0</v>
      </c>
      <c r="D19" s="23"/>
      <c r="E19" s="23">
        <v>0</v>
      </c>
      <c r="F19" s="23"/>
      <c r="G19" s="23">
        <v>0</v>
      </c>
      <c r="H19" s="23"/>
      <c r="I19" s="23">
        <v>0</v>
      </c>
      <c r="J19" s="23"/>
      <c r="K19" s="23">
        <f>'PL&amp;CF'!E31</f>
        <v>-9212689</v>
      </c>
      <c r="L19" s="23"/>
      <c r="M19" s="23">
        <v>0</v>
      </c>
      <c r="N19" s="23"/>
      <c r="O19" s="23">
        <v>0</v>
      </c>
      <c r="P19" s="23"/>
      <c r="Q19" s="23">
        <f>SUM(M19:O19)</f>
        <v>0</v>
      </c>
      <c r="R19" s="23"/>
      <c r="S19" s="23">
        <f>SUM(C19:K19,Q19)</f>
        <v>-9212689</v>
      </c>
    </row>
    <row r="20" spans="1:19" ht="24" customHeight="1" x14ac:dyDescent="0.5">
      <c r="A20" s="41" t="s">
        <v>40</v>
      </c>
      <c r="D20" s="43"/>
      <c r="F20" s="43"/>
      <c r="H20" s="43"/>
      <c r="J20" s="43"/>
      <c r="R20" s="43"/>
    </row>
    <row r="21" spans="1:19" ht="24" customHeight="1" x14ac:dyDescent="0.5">
      <c r="A21" s="43" t="s">
        <v>152</v>
      </c>
      <c r="C21" s="23">
        <v>0</v>
      </c>
      <c r="D21" s="23"/>
      <c r="E21" s="23">
        <v>0</v>
      </c>
      <c r="F21" s="23"/>
      <c r="G21" s="23">
        <v>0</v>
      </c>
      <c r="H21" s="23"/>
      <c r="I21" s="23">
        <v>0</v>
      </c>
      <c r="J21" s="23"/>
      <c r="K21" s="23">
        <v>0</v>
      </c>
      <c r="L21" s="23"/>
      <c r="M21" s="23">
        <v>-728782</v>
      </c>
      <c r="N21" s="23"/>
      <c r="O21" s="23">
        <f>'PL&amp;CF'!I57</f>
        <v>30084546</v>
      </c>
      <c r="P21" s="23"/>
      <c r="Q21" s="57">
        <f>SUM(M21:O21)</f>
        <v>29355764</v>
      </c>
      <c r="R21" s="23"/>
      <c r="S21" s="23">
        <f>SUM(C21:K21,Q21)</f>
        <v>29355764</v>
      </c>
    </row>
    <row r="22" spans="1:19" ht="24" customHeight="1" thickBot="1" x14ac:dyDescent="0.55000000000000004">
      <c r="A22" s="52" t="s">
        <v>144</v>
      </c>
      <c r="C22" s="90">
        <f>SUM(C18:C21)</f>
        <v>340000000</v>
      </c>
      <c r="D22" s="23"/>
      <c r="E22" s="90">
        <f>SUM(E18:E21)</f>
        <v>647260093</v>
      </c>
      <c r="F22" s="23"/>
      <c r="G22" s="90">
        <f>SUM(G18:G21)</f>
        <v>34000000</v>
      </c>
      <c r="H22" s="23"/>
      <c r="I22" s="90">
        <f>SUM(I18:I21)</f>
        <v>20000000</v>
      </c>
      <c r="J22" s="23"/>
      <c r="K22" s="90">
        <f>SUM(K18:K21)</f>
        <v>1075102262</v>
      </c>
      <c r="L22" s="23"/>
      <c r="M22" s="90">
        <f>SUM(M18:M21)</f>
        <v>-3331435</v>
      </c>
      <c r="N22" s="23"/>
      <c r="O22" s="90">
        <f>SUM(O18:O21)</f>
        <v>14286897</v>
      </c>
      <c r="P22" s="23"/>
      <c r="Q22" s="90">
        <f>SUM(Q18:Q21)</f>
        <v>10955462</v>
      </c>
      <c r="R22" s="23"/>
      <c r="S22" s="90">
        <f>SUM(S18:S21)</f>
        <v>2127317817</v>
      </c>
    </row>
    <row r="23" spans="1:19" ht="24" customHeight="1" thickTop="1" x14ac:dyDescent="0.5">
      <c r="A23" s="5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 ht="24" customHeight="1" x14ac:dyDescent="0.5">
      <c r="A24" s="2" t="s">
        <v>10</v>
      </c>
    </row>
  </sheetData>
  <mergeCells count="6">
    <mergeCell ref="A2:E2"/>
    <mergeCell ref="G9:K9"/>
    <mergeCell ref="G10:I10"/>
    <mergeCell ref="C6:S6"/>
    <mergeCell ref="A4:G4"/>
    <mergeCell ref="M7:Q7"/>
  </mergeCells>
  <phoneticPr fontId="2" type="noConversion"/>
  <printOptions horizontalCentered="1"/>
  <pageMargins left="0.39370078740157483" right="0.39370078740157483" top="0.9055118110236221" bottom="0.19685039370078741" header="0.51181102362204722" footer="0.51181102362204722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showGridLines="0" tabSelected="1" view="pageBreakPreview" zoomScale="70" zoomScaleNormal="85" zoomScaleSheetLayoutView="70" workbookViewId="0">
      <selection activeCell="I23" sqref="I23"/>
    </sheetView>
  </sheetViews>
  <sheetFormatPr defaultRowHeight="24" customHeight="1" x14ac:dyDescent="0.5"/>
  <cols>
    <col min="1" max="1" width="39.42578125" style="41" customWidth="1"/>
    <col min="2" max="2" width="1.5703125" style="41" customWidth="1"/>
    <col min="3" max="3" width="5.85546875" style="41" customWidth="1"/>
    <col min="4" max="4" width="8.7109375" style="42" customWidth="1"/>
    <col min="5" max="5" width="17.85546875" style="43" customWidth="1"/>
    <col min="6" max="6" width="1.5703125" style="42" customWidth="1"/>
    <col min="7" max="7" width="17.85546875" style="43" customWidth="1"/>
    <col min="8" max="8" width="1.5703125" style="42" customWidth="1"/>
    <col min="9" max="9" width="17.85546875" style="43" customWidth="1"/>
    <col min="10" max="10" width="1.5703125" style="42" customWidth="1"/>
    <col min="11" max="11" width="17.85546875" style="43" customWidth="1"/>
    <col min="12" max="12" width="1.5703125" style="42" customWidth="1"/>
    <col min="13" max="13" width="17.85546875" style="43" customWidth="1"/>
    <col min="14" max="14" width="1.5703125" style="42" customWidth="1"/>
    <col min="15" max="15" width="26.7109375" style="43" customWidth="1"/>
    <col min="16" max="16" width="1.7109375" style="42" customWidth="1"/>
    <col min="17" max="17" width="17.85546875" style="43" customWidth="1"/>
    <col min="18" max="16384" width="9.140625" style="43"/>
  </cols>
  <sheetData>
    <row r="1" spans="1:17" ht="24" customHeight="1" x14ac:dyDescent="0.5">
      <c r="Q1" s="44" t="s">
        <v>149</v>
      </c>
    </row>
    <row r="2" spans="1:17" ht="24" customHeight="1" x14ac:dyDescent="0.5">
      <c r="A2" s="130" t="s">
        <v>46</v>
      </c>
      <c r="B2" s="130"/>
      <c r="C2" s="130"/>
      <c r="D2" s="130"/>
      <c r="E2" s="130"/>
      <c r="F2" s="130"/>
      <c r="G2" s="130"/>
      <c r="H2" s="45"/>
      <c r="I2" s="13"/>
      <c r="J2" s="45"/>
      <c r="K2" s="13"/>
      <c r="L2" s="45"/>
      <c r="M2" s="13"/>
      <c r="N2" s="13"/>
      <c r="O2" s="13"/>
      <c r="P2" s="45"/>
      <c r="Q2" s="72"/>
    </row>
    <row r="3" spans="1:17" ht="24" customHeight="1" x14ac:dyDescent="0.5">
      <c r="A3" s="46" t="s">
        <v>82</v>
      </c>
      <c r="B3" s="46"/>
      <c r="C3" s="46"/>
      <c r="D3" s="47"/>
      <c r="E3" s="46"/>
      <c r="F3" s="47"/>
      <c r="G3" s="46"/>
      <c r="H3" s="47"/>
      <c r="I3" s="46"/>
      <c r="J3" s="47"/>
      <c r="K3" s="46"/>
      <c r="L3" s="47"/>
      <c r="M3" s="46"/>
      <c r="N3" s="47"/>
      <c r="O3" s="46"/>
      <c r="P3" s="47"/>
    </row>
    <row r="4" spans="1:17" ht="24" customHeight="1" x14ac:dyDescent="0.5">
      <c r="A4" s="133" t="s">
        <v>141</v>
      </c>
      <c r="B4" s="133"/>
      <c r="C4" s="133"/>
      <c r="D4" s="133"/>
      <c r="E4" s="133"/>
      <c r="F4" s="133"/>
      <c r="G4" s="133"/>
      <c r="H4" s="47"/>
      <c r="I4" s="46"/>
      <c r="J4" s="47"/>
      <c r="K4" s="46"/>
      <c r="L4" s="47"/>
      <c r="M4" s="46"/>
      <c r="N4" s="46"/>
      <c r="O4" s="46"/>
      <c r="P4" s="47"/>
      <c r="Q4" s="46"/>
    </row>
    <row r="5" spans="1:17" ht="24" customHeight="1" x14ac:dyDescent="0.5">
      <c r="A5" s="48"/>
      <c r="B5" s="48"/>
      <c r="C5" s="48"/>
      <c r="D5" s="48"/>
      <c r="E5" s="48"/>
      <c r="F5" s="48"/>
      <c r="G5" s="48"/>
      <c r="H5" s="47"/>
      <c r="I5" s="46"/>
      <c r="J5" s="47"/>
      <c r="K5" s="46"/>
      <c r="L5" s="47"/>
      <c r="M5" s="46"/>
      <c r="N5" s="48"/>
      <c r="O5" s="46"/>
      <c r="P5" s="47"/>
      <c r="Q5" s="44" t="s">
        <v>3</v>
      </c>
    </row>
    <row r="6" spans="1:17" ht="24" customHeight="1" x14ac:dyDescent="0.5">
      <c r="A6" s="48"/>
      <c r="B6" s="48"/>
      <c r="C6" s="45"/>
      <c r="D6" s="45"/>
      <c r="E6" s="139" t="s">
        <v>1</v>
      </c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</row>
    <row r="7" spans="1:17" ht="24" customHeight="1" x14ac:dyDescent="0.5">
      <c r="A7" s="50"/>
      <c r="B7" s="50"/>
      <c r="C7" s="50"/>
      <c r="D7" s="51"/>
      <c r="E7" s="50"/>
      <c r="F7" s="51"/>
      <c r="G7" s="50"/>
      <c r="H7" s="51"/>
      <c r="I7" s="50"/>
      <c r="J7" s="51"/>
      <c r="K7" s="50"/>
      <c r="L7" s="51"/>
      <c r="M7" s="50"/>
      <c r="N7" s="51"/>
      <c r="O7" s="140" t="s">
        <v>68</v>
      </c>
      <c r="P7" s="140"/>
    </row>
    <row r="8" spans="1:17" ht="24" customHeight="1" x14ac:dyDescent="0.5">
      <c r="E8" s="50" t="s">
        <v>34</v>
      </c>
      <c r="I8" s="138" t="s">
        <v>19</v>
      </c>
      <c r="J8" s="138"/>
      <c r="K8" s="138"/>
      <c r="L8" s="138"/>
      <c r="M8" s="138"/>
      <c r="O8" s="50" t="s">
        <v>174</v>
      </c>
    </row>
    <row r="9" spans="1:17" s="50" customFormat="1" ht="24" customHeight="1" x14ac:dyDescent="0.5">
      <c r="A9" s="41"/>
      <c r="B9" s="41"/>
      <c r="D9" s="51"/>
      <c r="E9" s="50" t="s">
        <v>69</v>
      </c>
      <c r="F9" s="51"/>
      <c r="H9" s="51"/>
      <c r="I9" s="138" t="s">
        <v>36</v>
      </c>
      <c r="J9" s="138"/>
      <c r="K9" s="138"/>
      <c r="L9" s="42"/>
      <c r="M9" s="51"/>
      <c r="N9" s="51"/>
      <c r="O9" s="50" t="s">
        <v>41</v>
      </c>
      <c r="P9" s="51"/>
    </row>
    <row r="10" spans="1:17" s="50" customFormat="1" ht="24" customHeight="1" x14ac:dyDescent="0.5">
      <c r="A10" s="41"/>
      <c r="B10" s="41"/>
      <c r="C10" s="41"/>
      <c r="D10" s="51"/>
      <c r="E10" s="49" t="s">
        <v>35</v>
      </c>
      <c r="F10" s="51"/>
      <c r="G10" s="49" t="s">
        <v>18</v>
      </c>
      <c r="H10" s="51"/>
      <c r="I10" s="49" t="s">
        <v>76</v>
      </c>
      <c r="J10" s="51"/>
      <c r="K10" s="49" t="s">
        <v>37</v>
      </c>
      <c r="L10" s="51"/>
      <c r="M10" s="49" t="s">
        <v>38</v>
      </c>
      <c r="N10" s="51"/>
      <c r="O10" s="49" t="s">
        <v>42</v>
      </c>
      <c r="P10" s="51"/>
      <c r="Q10" s="49" t="s">
        <v>73</v>
      </c>
    </row>
    <row r="11" spans="1:17" ht="24" customHeight="1" x14ac:dyDescent="0.5">
      <c r="A11" s="52" t="s">
        <v>135</v>
      </c>
      <c r="E11" s="23">
        <v>330000000</v>
      </c>
      <c r="F11" s="23"/>
      <c r="G11" s="23">
        <v>647245520</v>
      </c>
      <c r="H11" s="23"/>
      <c r="I11" s="23">
        <v>33000000</v>
      </c>
      <c r="J11" s="23"/>
      <c r="K11" s="23">
        <v>20000000</v>
      </c>
      <c r="L11" s="23"/>
      <c r="M11" s="23">
        <v>1007515095</v>
      </c>
      <c r="N11" s="23"/>
      <c r="O11" s="23">
        <v>85677135</v>
      </c>
      <c r="P11" s="23"/>
      <c r="Q11" s="23">
        <f>SUM(E11:M11,O11)</f>
        <v>2123437750</v>
      </c>
    </row>
    <row r="12" spans="1:17" ht="24" customHeight="1" x14ac:dyDescent="0.5">
      <c r="A12" s="43" t="s">
        <v>142</v>
      </c>
      <c r="E12" s="23">
        <v>0</v>
      </c>
      <c r="F12" s="23"/>
      <c r="G12" s="23">
        <v>0</v>
      </c>
      <c r="H12" s="23"/>
      <c r="I12" s="23">
        <v>0</v>
      </c>
      <c r="J12" s="23"/>
      <c r="K12" s="23">
        <v>0</v>
      </c>
      <c r="L12" s="23"/>
      <c r="M12" s="23">
        <v>26639685</v>
      </c>
      <c r="N12" s="23"/>
      <c r="O12" s="23">
        <v>0</v>
      </c>
      <c r="P12" s="23"/>
      <c r="Q12" s="23">
        <f>SUM(E12:M12,O12)</f>
        <v>26639685</v>
      </c>
    </row>
    <row r="13" spans="1:17" ht="24" customHeight="1" x14ac:dyDescent="0.5">
      <c r="A13" s="41" t="s">
        <v>153</v>
      </c>
      <c r="E13" s="23">
        <v>0</v>
      </c>
      <c r="F13" s="23"/>
      <c r="G13" s="23">
        <v>0</v>
      </c>
      <c r="H13" s="23"/>
      <c r="I13" s="23">
        <v>0</v>
      </c>
      <c r="J13" s="23"/>
      <c r="K13" s="23">
        <v>0</v>
      </c>
      <c r="L13" s="23"/>
      <c r="M13" s="23">
        <v>0</v>
      </c>
      <c r="N13" s="23"/>
      <c r="O13" s="23">
        <v>-16804923</v>
      </c>
      <c r="P13" s="23"/>
      <c r="Q13" s="23">
        <f>SUM(E13:M13,O13)</f>
        <v>-16804923</v>
      </c>
    </row>
    <row r="14" spans="1:17" ht="24" customHeight="1" thickBot="1" x14ac:dyDescent="0.55000000000000004">
      <c r="A14" s="52" t="s">
        <v>143</v>
      </c>
      <c r="E14" s="90">
        <f>SUM(E11:E13)</f>
        <v>330000000</v>
      </c>
      <c r="F14" s="23"/>
      <c r="G14" s="90">
        <f>SUM(G11:G13)</f>
        <v>647245520</v>
      </c>
      <c r="H14" s="23"/>
      <c r="I14" s="90">
        <f>SUM(I11:I13)</f>
        <v>33000000</v>
      </c>
      <c r="J14" s="23"/>
      <c r="K14" s="90">
        <f>SUM(K11:K13)</f>
        <v>20000000</v>
      </c>
      <c r="L14" s="23"/>
      <c r="M14" s="90">
        <f>SUM(M11:M13)</f>
        <v>1034154780</v>
      </c>
      <c r="N14" s="23"/>
      <c r="O14" s="90">
        <f>SUM(O11:O13)</f>
        <v>68872212</v>
      </c>
      <c r="P14" s="23"/>
      <c r="Q14" s="90">
        <f>SUM(Q11:Q13)</f>
        <v>2133272512</v>
      </c>
    </row>
    <row r="15" spans="1:17" ht="24" customHeight="1" thickTop="1" x14ac:dyDescent="0.5"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</row>
    <row r="16" spans="1:17" ht="24" customHeight="1" x14ac:dyDescent="0.5">
      <c r="A16" s="52" t="s">
        <v>171</v>
      </c>
      <c r="E16" s="23">
        <v>340000000</v>
      </c>
      <c r="F16" s="23"/>
      <c r="G16" s="23">
        <v>647260093</v>
      </c>
      <c r="H16" s="23"/>
      <c r="I16" s="23">
        <v>34000000</v>
      </c>
      <c r="J16" s="23"/>
      <c r="K16" s="23">
        <v>20000000</v>
      </c>
      <c r="L16" s="23"/>
      <c r="M16" s="23">
        <v>1035119143</v>
      </c>
      <c r="N16" s="23"/>
      <c r="O16" s="23">
        <v>-15797649</v>
      </c>
      <c r="P16" s="23"/>
      <c r="Q16" s="23">
        <f>SUM(E16:M16,O16)</f>
        <v>2060581587</v>
      </c>
    </row>
    <row r="17" spans="1:17" ht="24" customHeight="1" x14ac:dyDescent="0.5">
      <c r="A17" s="43" t="s">
        <v>142</v>
      </c>
      <c r="C17" s="53"/>
      <c r="E17" s="23">
        <v>0</v>
      </c>
      <c r="F17" s="23"/>
      <c r="G17" s="23">
        <v>0</v>
      </c>
      <c r="H17" s="23"/>
      <c r="I17" s="23">
        <v>0</v>
      </c>
      <c r="J17" s="23"/>
      <c r="K17" s="23">
        <v>0</v>
      </c>
      <c r="L17" s="23"/>
      <c r="M17" s="23">
        <f>'PL&amp;CF'!I31</f>
        <v>-8585254</v>
      </c>
      <c r="N17" s="23"/>
      <c r="O17" s="23">
        <v>0</v>
      </c>
      <c r="P17" s="23"/>
      <c r="Q17" s="23">
        <f>SUM(E17:M17,O17)</f>
        <v>-8585254</v>
      </c>
    </row>
    <row r="18" spans="1:17" ht="24" customHeight="1" x14ac:dyDescent="0.5">
      <c r="A18" s="41" t="s">
        <v>176</v>
      </c>
      <c r="E18" s="23">
        <v>0</v>
      </c>
      <c r="F18" s="23"/>
      <c r="G18" s="23">
        <v>0</v>
      </c>
      <c r="H18" s="23"/>
      <c r="I18" s="23">
        <v>0</v>
      </c>
      <c r="J18" s="23"/>
      <c r="K18" s="23">
        <v>0</v>
      </c>
      <c r="L18" s="23"/>
      <c r="M18" s="23">
        <v>0</v>
      </c>
      <c r="N18" s="23"/>
      <c r="O18" s="23">
        <f>'PL&amp;CF'!I57</f>
        <v>30084546</v>
      </c>
      <c r="P18" s="23"/>
      <c r="Q18" s="23">
        <f>SUM(E18:M18,O18)</f>
        <v>30084546</v>
      </c>
    </row>
    <row r="19" spans="1:17" ht="24" customHeight="1" thickBot="1" x14ac:dyDescent="0.55000000000000004">
      <c r="A19" s="52" t="s">
        <v>144</v>
      </c>
      <c r="E19" s="90">
        <f>SUM(E16:E18)</f>
        <v>340000000</v>
      </c>
      <c r="F19" s="23"/>
      <c r="G19" s="90">
        <f>SUM(G16:G18)</f>
        <v>647260093</v>
      </c>
      <c r="H19" s="23"/>
      <c r="I19" s="90">
        <f>SUM(I16:I18)</f>
        <v>34000000</v>
      </c>
      <c r="J19" s="23"/>
      <c r="K19" s="90">
        <f>SUM(K16:K18)</f>
        <v>20000000</v>
      </c>
      <c r="L19" s="23"/>
      <c r="M19" s="90">
        <f>SUM(M16:M18)</f>
        <v>1026533889</v>
      </c>
      <c r="N19" s="23"/>
      <c r="O19" s="90">
        <f>SUM(O16:O18)</f>
        <v>14286897</v>
      </c>
      <c r="P19" s="23"/>
      <c r="Q19" s="90">
        <f>SUM(Q16:Q18)</f>
        <v>2082080879</v>
      </c>
    </row>
    <row r="20" spans="1:17" ht="24" customHeight="1" thickTop="1" x14ac:dyDescent="0.5">
      <c r="F20" s="43"/>
      <c r="H20" s="43"/>
      <c r="J20" s="43"/>
      <c r="L20" s="43"/>
      <c r="N20" s="43"/>
      <c r="P20" s="43"/>
    </row>
    <row r="21" spans="1:17" ht="24" customHeight="1" x14ac:dyDescent="0.5">
      <c r="A21" s="2" t="s">
        <v>10</v>
      </c>
      <c r="B21" s="5"/>
      <c r="C21" s="5"/>
    </row>
  </sheetData>
  <mergeCells count="6">
    <mergeCell ref="I8:M8"/>
    <mergeCell ref="O7:P7"/>
    <mergeCell ref="I9:K9"/>
    <mergeCell ref="E6:Q6"/>
    <mergeCell ref="A2:G2"/>
    <mergeCell ref="A4:G4"/>
  </mergeCells>
  <printOptions horizontalCentered="1"/>
  <pageMargins left="0.39370078740157483" right="0.39370078740157483" top="0.9055118110236221" bottom="0.19685039370078741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sce-equity</vt:lpstr>
      <vt:lpstr>sce-separate</vt:lpstr>
      <vt:lpstr>BS!Print_Area</vt:lpstr>
      <vt:lpstr>'PL&amp;CF'!Print_Area</vt:lpstr>
      <vt:lpstr>'sce-equity'!Print_Area</vt:lpstr>
      <vt:lpstr>'sce-separate'!Print_Area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Wanpen Thammapapan</cp:lastModifiedBy>
  <cp:lastPrinted>2019-05-03T12:32:38Z</cp:lastPrinted>
  <dcterms:created xsi:type="dcterms:W3CDTF">2001-07-24T08:07:36Z</dcterms:created>
  <dcterms:modified xsi:type="dcterms:W3CDTF">2019-05-14T06:31:44Z</dcterms:modified>
</cp:coreProperties>
</file>