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The Navakij Insurance\2019\Convert_Q3'19\"/>
    </mc:Choice>
  </mc:AlternateContent>
  <bookViews>
    <workbookView xWindow="0" yWindow="0" windowWidth="20490" windowHeight="6930" tabRatio="715" activeTab="3"/>
  </bookViews>
  <sheets>
    <sheet name="BS" sheetId="1" r:id="rId1"/>
    <sheet name="PL&amp;CF" sheetId="13" r:id="rId2"/>
    <sheet name="sce-equity" sheetId="10" r:id="rId3"/>
    <sheet name="sce-separate" sheetId="11" r:id="rId4"/>
  </sheets>
  <definedNames>
    <definedName name="_xlnm.Print_Area" localSheetId="0">BS!$A$1:$K$79</definedName>
    <definedName name="_xlnm.Print_Area" localSheetId="1">'PL&amp;CF'!$A$1:$K$167</definedName>
    <definedName name="_xlnm.Print_Area" localSheetId="2">'sce-equity'!$A$1:$S$29</definedName>
    <definedName name="_xlnm.Print_Area" localSheetId="3">'sce-separate'!$A$1:$Q$27</definedName>
  </definedNames>
  <calcPr calcId="171027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8" i="1" l="1"/>
  <c r="I28" i="1"/>
  <c r="E92" i="13" l="1"/>
  <c r="E75" i="13"/>
  <c r="E78" i="13" s="1"/>
  <c r="E85" i="13" s="1"/>
  <c r="E29" i="13"/>
  <c r="E12" i="13"/>
  <c r="E15" i="13" s="1"/>
  <c r="E22" i="13" s="1"/>
  <c r="E93" i="13" l="1"/>
  <c r="E30" i="13"/>
  <c r="E32" i="13" s="1"/>
  <c r="E95" i="13"/>
  <c r="E71" i="1" l="1"/>
  <c r="E53" i="1"/>
  <c r="G28" i="1"/>
  <c r="K28" i="1"/>
  <c r="Q20" i="11" l="1"/>
  <c r="Q19" i="11"/>
  <c r="Q22" i="10"/>
  <c r="S22" i="10" s="1"/>
  <c r="Q21" i="10"/>
  <c r="S21" i="10" s="1"/>
  <c r="G92" i="13" l="1"/>
  <c r="K12" i="13"/>
  <c r="I12" i="13"/>
  <c r="I15" i="13" s="1"/>
  <c r="Q15" i="10"/>
  <c r="S15" i="10" s="1"/>
  <c r="Q14" i="10"/>
  <c r="S14" i="10" s="1"/>
  <c r="Q13" i="11"/>
  <c r="Q12" i="11"/>
  <c r="K161" i="13"/>
  <c r="I161" i="13"/>
  <c r="G161" i="13"/>
  <c r="E161" i="13"/>
  <c r="K121" i="13"/>
  <c r="I121" i="13"/>
  <c r="G121" i="13"/>
  <c r="E121" i="13"/>
  <c r="I92" i="13"/>
  <c r="K75" i="13"/>
  <c r="K78" i="13" s="1"/>
  <c r="K85" i="13" s="1"/>
  <c r="I75" i="13"/>
  <c r="I78" i="13" s="1"/>
  <c r="I85" i="13" s="1"/>
  <c r="G75" i="13"/>
  <c r="G78" i="13" s="1"/>
  <c r="G85" i="13" s="1"/>
  <c r="K92" i="13" l="1"/>
  <c r="K93" i="13" s="1"/>
  <c r="K95" i="13" s="1"/>
  <c r="I93" i="13"/>
  <c r="I95" i="13" s="1"/>
  <c r="G93" i="13"/>
  <c r="G95" i="13" s="1"/>
  <c r="E98" i="13"/>
  <c r="K110" i="13" l="1"/>
  <c r="K123" i="13" s="1"/>
  <c r="K98" i="13"/>
  <c r="G110" i="13"/>
  <c r="G123" i="13" s="1"/>
  <c r="G98" i="13"/>
  <c r="I110" i="13"/>
  <c r="I123" i="13" s="1"/>
  <c r="I98" i="13"/>
  <c r="E110" i="13"/>
  <c r="E123" i="13" s="1"/>
  <c r="I29" i="13" l="1"/>
  <c r="I22" i="13"/>
  <c r="I30" i="13" l="1"/>
  <c r="I32" i="13" s="1"/>
  <c r="I35" i="13" s="1"/>
  <c r="I71" i="1"/>
  <c r="K71" i="1"/>
  <c r="G71" i="1"/>
  <c r="M26" i="10"/>
  <c r="I26" i="10"/>
  <c r="G26" i="10"/>
  <c r="E26" i="10"/>
  <c r="C26" i="10"/>
  <c r="Q23" i="10"/>
  <c r="Q20" i="10"/>
  <c r="S20" i="10" s="1"/>
  <c r="O18" i="10"/>
  <c r="M18" i="10"/>
  <c r="K18" i="10"/>
  <c r="I18" i="10"/>
  <c r="G18" i="10"/>
  <c r="E18" i="10"/>
  <c r="C18" i="10"/>
  <c r="Q17" i="10"/>
  <c r="S17" i="10"/>
  <c r="Q13" i="10"/>
  <c r="S13" i="10" s="1"/>
  <c r="Q12" i="10"/>
  <c r="S12" i="10" s="1"/>
  <c r="K23" i="11"/>
  <c r="I23" i="11"/>
  <c r="G23" i="11"/>
  <c r="E23" i="11"/>
  <c r="Q18" i="11"/>
  <c r="O16" i="11"/>
  <c r="M16" i="11"/>
  <c r="K16" i="11"/>
  <c r="I16" i="11"/>
  <c r="G16" i="11"/>
  <c r="E16" i="11"/>
  <c r="Q15" i="11"/>
  <c r="Q14" i="11"/>
  <c r="Q11" i="11"/>
  <c r="K156" i="13"/>
  <c r="I156" i="13"/>
  <c r="G156" i="13"/>
  <c r="E156" i="13"/>
  <c r="K151" i="13"/>
  <c r="G151" i="13"/>
  <c r="I151" i="13"/>
  <c r="E151" i="13"/>
  <c r="K58" i="13"/>
  <c r="I58" i="13"/>
  <c r="G58" i="13"/>
  <c r="E58" i="13"/>
  <c r="K29" i="13"/>
  <c r="G29" i="13"/>
  <c r="K15" i="13"/>
  <c r="K22" i="13" s="1"/>
  <c r="G12" i="13"/>
  <c r="G15" i="13" s="1"/>
  <c r="G22" i="13" s="1"/>
  <c r="K53" i="1"/>
  <c r="I53" i="1"/>
  <c r="G53" i="1"/>
  <c r="K30" i="13" l="1"/>
  <c r="K32" i="13" s="1"/>
  <c r="K35" i="13" s="1"/>
  <c r="K72" i="1"/>
  <c r="K73" i="1" s="1"/>
  <c r="G162" i="13"/>
  <c r="G164" i="13" s="1"/>
  <c r="G30" i="13"/>
  <c r="G32" i="13" s="1"/>
  <c r="G35" i="13" s="1"/>
  <c r="Q16" i="11"/>
  <c r="Q18" i="10"/>
  <c r="K162" i="13"/>
  <c r="K164" i="13" s="1"/>
  <c r="S18" i="10"/>
  <c r="I47" i="13"/>
  <c r="I60" i="13" s="1"/>
  <c r="Q21" i="11"/>
  <c r="E35" i="13"/>
  <c r="E72" i="1"/>
  <c r="E73" i="1" s="1"/>
  <c r="G72" i="1"/>
  <c r="G73" i="1" s="1"/>
  <c r="E162" i="13"/>
  <c r="E164" i="13" s="1"/>
  <c r="E165" i="13" s="1"/>
  <c r="O23" i="11"/>
  <c r="I72" i="1"/>
  <c r="I73" i="1" s="1"/>
  <c r="I162" i="13"/>
  <c r="I164" i="13" s="1"/>
  <c r="I165" i="13" s="1"/>
  <c r="E47" i="13"/>
  <c r="E60" i="13" s="1"/>
  <c r="K47" i="13" l="1"/>
  <c r="K60" i="13" s="1"/>
  <c r="G47" i="13"/>
  <c r="G60" i="13" s="1"/>
  <c r="M23" i="11"/>
  <c r="Q22" i="11"/>
  <c r="Q23" i="11" s="1"/>
  <c r="Q25" i="10"/>
  <c r="O26" i="10"/>
  <c r="S23" i="10"/>
  <c r="K26" i="10"/>
  <c r="Q26" i="10" l="1"/>
  <c r="S25" i="10"/>
  <c r="S26" i="10" s="1"/>
</calcChain>
</file>

<file path=xl/sharedStrings.xml><?xml version="1.0" encoding="utf-8"?>
<sst xmlns="http://schemas.openxmlformats.org/spreadsheetml/2006/main" count="345" uniqueCount="195">
  <si>
    <t>Financial statements</t>
  </si>
  <si>
    <t>Separate financial statements</t>
  </si>
  <si>
    <t>in which the equity method is applied</t>
  </si>
  <si>
    <t>(Unit: Baht)</t>
  </si>
  <si>
    <t>Assets</t>
  </si>
  <si>
    <t>Accrued investment income</t>
  </si>
  <si>
    <t xml:space="preserve">   Investments in securities</t>
  </si>
  <si>
    <t>Other assets</t>
  </si>
  <si>
    <t xml:space="preserve">   Others</t>
  </si>
  <si>
    <t>Total assets</t>
  </si>
  <si>
    <t>The accompanying notes are an integral part of the financial statements.</t>
  </si>
  <si>
    <t xml:space="preserve">Liabilities </t>
  </si>
  <si>
    <t>Due to reinsurers</t>
  </si>
  <si>
    <t>Insurance contract liabilities</t>
  </si>
  <si>
    <t xml:space="preserve">   Accrued expenses</t>
  </si>
  <si>
    <t>Total liabilities</t>
  </si>
  <si>
    <t>Share capital</t>
  </si>
  <si>
    <t xml:space="preserve">   Registered</t>
  </si>
  <si>
    <t>Share premium</t>
  </si>
  <si>
    <t>Retained earnings</t>
  </si>
  <si>
    <t xml:space="preserve">   Appropriated</t>
  </si>
  <si>
    <t xml:space="preserve">      General reserve</t>
  </si>
  <si>
    <t xml:space="preserve">   Unappropriated </t>
  </si>
  <si>
    <t>Income</t>
  </si>
  <si>
    <t>Total income</t>
  </si>
  <si>
    <t>Expenses</t>
  </si>
  <si>
    <t>Other underwriting expenses</t>
  </si>
  <si>
    <t>Operating expenses</t>
  </si>
  <si>
    <t>Other income</t>
  </si>
  <si>
    <t>Direct premium written</t>
  </si>
  <si>
    <t xml:space="preserve">   Loans</t>
  </si>
  <si>
    <t>Note</t>
  </si>
  <si>
    <t>Directors</t>
  </si>
  <si>
    <t>Financial statements in which the equity method is applied</t>
  </si>
  <si>
    <t>Issued and</t>
  </si>
  <si>
    <t>share capital</t>
  </si>
  <si>
    <t>Appropriated</t>
  </si>
  <si>
    <t>General reserve</t>
  </si>
  <si>
    <t>Unappropriated</t>
  </si>
  <si>
    <t>Other components of equity</t>
  </si>
  <si>
    <t>Other comprehensive income</t>
  </si>
  <si>
    <t>in value of available-</t>
  </si>
  <si>
    <t>for-sale investments</t>
  </si>
  <si>
    <t>Total other</t>
  </si>
  <si>
    <t>components of</t>
  </si>
  <si>
    <t>equity</t>
  </si>
  <si>
    <t>The Navakij Insurance Public Company Limited</t>
  </si>
  <si>
    <t>Deferred tax assets</t>
  </si>
  <si>
    <t>investments</t>
  </si>
  <si>
    <t>Liabilities and equity</t>
  </si>
  <si>
    <t>Equity</t>
  </si>
  <si>
    <t>Total equity</t>
  </si>
  <si>
    <t>Total liabilities and equity</t>
  </si>
  <si>
    <t>Dividend income</t>
  </si>
  <si>
    <t>Employee benefit obligations</t>
  </si>
  <si>
    <t>Interest income</t>
  </si>
  <si>
    <t>Other liabilities</t>
  </si>
  <si>
    <t>Reinsurance assets</t>
  </si>
  <si>
    <t>14</t>
  </si>
  <si>
    <t xml:space="preserve">   Issued and paid up</t>
  </si>
  <si>
    <t>6</t>
  </si>
  <si>
    <t>Income tax expenses</t>
  </si>
  <si>
    <t>Premium receivables</t>
  </si>
  <si>
    <t>Property, building and equipment</t>
  </si>
  <si>
    <t>Intangible assets</t>
  </si>
  <si>
    <t>Investment assets</t>
  </si>
  <si>
    <t>7</t>
  </si>
  <si>
    <t>9</t>
  </si>
  <si>
    <t>Other components of equity -</t>
  </si>
  <si>
    <t>paid-up</t>
  </si>
  <si>
    <t>8</t>
  </si>
  <si>
    <t>11</t>
  </si>
  <si>
    <t xml:space="preserve">available-for-sale </t>
  </si>
  <si>
    <t xml:space="preserve">Total </t>
  </si>
  <si>
    <t xml:space="preserve">   Claims receivable from litigants</t>
  </si>
  <si>
    <t xml:space="preserve">      Statutory reserve</t>
  </si>
  <si>
    <t>Statutory reserve</t>
  </si>
  <si>
    <t>Statements of financial position</t>
  </si>
  <si>
    <t>Statements of financial position (continued)</t>
  </si>
  <si>
    <t>Statements of income</t>
  </si>
  <si>
    <t xml:space="preserve">Statements of comprehensive income </t>
  </si>
  <si>
    <t xml:space="preserve">Statements of changes in equity </t>
  </si>
  <si>
    <t>Statements of changes in equity (continued)</t>
  </si>
  <si>
    <t>31 December</t>
  </si>
  <si>
    <t xml:space="preserve">   Fee and commission payables</t>
  </si>
  <si>
    <t xml:space="preserve">Other comprehensive income to be reclassified to </t>
  </si>
  <si>
    <t xml:space="preserve">   profit and loss in subsequent periods</t>
  </si>
  <si>
    <t>Cash and cash equivalents</t>
  </si>
  <si>
    <t>Fee and commission income</t>
  </si>
  <si>
    <t xml:space="preserve">   Income tax effect</t>
  </si>
  <si>
    <t>Commission and brokerage on direct insurance</t>
  </si>
  <si>
    <t xml:space="preserve">   Deposits on rice field insurance scheme</t>
  </si>
  <si>
    <t>Reinsurance receivables</t>
  </si>
  <si>
    <t>10</t>
  </si>
  <si>
    <t>13</t>
  </si>
  <si>
    <t>Net cash used in financing activities</t>
  </si>
  <si>
    <t>Gross premium written</t>
  </si>
  <si>
    <t>Less: Premiums ceded to reinsurers</t>
  </si>
  <si>
    <t>Net premium written</t>
  </si>
  <si>
    <t>Net earned premium</t>
  </si>
  <si>
    <t>Gross claim and loss adjustment expenses</t>
  </si>
  <si>
    <t>Less: Claim recovery from reinsurers</t>
  </si>
  <si>
    <t>Commission and brokerage expenses</t>
  </si>
  <si>
    <t>Total expenses</t>
  </si>
  <si>
    <t>Cash flows from (used in) operating activities</t>
  </si>
  <si>
    <t xml:space="preserve">Loss incurred and loss adjustment expenses on </t>
  </si>
  <si>
    <t xml:space="preserve">   direct insurance</t>
  </si>
  <si>
    <t>Investments in securities</t>
  </si>
  <si>
    <t>Loans</t>
  </si>
  <si>
    <t xml:space="preserve">Deposits and certificate of deposits at </t>
  </si>
  <si>
    <t xml:space="preserve">   financial institutions</t>
  </si>
  <si>
    <t>Cash flows from (used in) investing activities</t>
  </si>
  <si>
    <t>Purchases of property, building and equipment</t>
  </si>
  <si>
    <t>Purchases of intangible assets</t>
  </si>
  <si>
    <t>Disposals of property, building and equipment</t>
  </si>
  <si>
    <t>Cash flows from (used in) financing activities</t>
  </si>
  <si>
    <t>Repayment of liabilities under finance lease agreements</t>
  </si>
  <si>
    <t xml:space="preserve">      investments</t>
  </si>
  <si>
    <t>Profit on investments</t>
  </si>
  <si>
    <t>Statements of cash flows</t>
  </si>
  <si>
    <t xml:space="preserve">   profit and loss in subsequent periods - net of tax (loss)</t>
  </si>
  <si>
    <t xml:space="preserve">Exchange differences </t>
  </si>
  <si>
    <t xml:space="preserve">on translation of </t>
  </si>
  <si>
    <t>financial statements in</t>
  </si>
  <si>
    <t>foreign currency</t>
  </si>
  <si>
    <t xml:space="preserve">   Liabilities under finance lease agreements</t>
  </si>
  <si>
    <t>Investments in associates</t>
  </si>
  <si>
    <t>Investments income, net</t>
  </si>
  <si>
    <t>the equity method is applied</t>
  </si>
  <si>
    <t>Financial statements in which</t>
  </si>
  <si>
    <t>Balance as at 1 January 2018</t>
  </si>
  <si>
    <t>changes in value of</t>
  </si>
  <si>
    <t>Profit for the period</t>
  </si>
  <si>
    <t>(Unaudited but</t>
  </si>
  <si>
    <t>(Audited)</t>
  </si>
  <si>
    <t>reviewed)</t>
  </si>
  <si>
    <t>(Unaudited but reviewed)</t>
  </si>
  <si>
    <t>Cash and cash equivalents at end of period</t>
  </si>
  <si>
    <t>Cash and cash equivalents at beginning of period</t>
  </si>
  <si>
    <t xml:space="preserve">   for the period (loss)</t>
  </si>
  <si>
    <t>Other comprehensive income for the period (loss)</t>
  </si>
  <si>
    <t>3</t>
  </si>
  <si>
    <t>4</t>
  </si>
  <si>
    <t>5</t>
  </si>
  <si>
    <t>12.1</t>
  </si>
  <si>
    <t>15</t>
  </si>
  <si>
    <t>9.3</t>
  </si>
  <si>
    <t>7.4</t>
  </si>
  <si>
    <t>12.2</t>
  </si>
  <si>
    <t xml:space="preserve">   Gain (loss) on changes in value of available-for-sale </t>
  </si>
  <si>
    <t>Balance as at 1 January 2019</t>
  </si>
  <si>
    <t>Earnings per share</t>
  </si>
  <si>
    <t>Basic earnings per share</t>
  </si>
  <si>
    <t>Total comprehensive income for the period (loss)</t>
  </si>
  <si>
    <t>Cash received from share capital issuance</t>
  </si>
  <si>
    <t>Dividend paid</t>
  </si>
  <si>
    <t xml:space="preserve">         (31 December 2018: 34,000,000 ordinary shares</t>
  </si>
  <si>
    <t xml:space="preserve">         of Baht 10 each)</t>
  </si>
  <si>
    <t xml:space="preserve">         (31 December 2018: 34,000,000 ordinary shares </t>
  </si>
  <si>
    <t>16</t>
  </si>
  <si>
    <t xml:space="preserve">Surplus (deficit) on </t>
  </si>
  <si>
    <t>surplus (deficit) on changes</t>
  </si>
  <si>
    <t>Increase in share capital (Note 17)</t>
  </si>
  <si>
    <t>Dividend paid (Note 20)</t>
  </si>
  <si>
    <t>Income tax payable</t>
  </si>
  <si>
    <t xml:space="preserve">      35,000,000 ordinary shares of Baht 10 each</t>
  </si>
  <si>
    <t xml:space="preserve">Less: Unearned premium reserves </t>
  </si>
  <si>
    <t>Share of loss from investments in associates</t>
  </si>
  <si>
    <t>19</t>
  </si>
  <si>
    <t>Other comprehensive income for the period</t>
  </si>
  <si>
    <t>Net cash from operating activities</t>
  </si>
  <si>
    <t>Net cash used in investing activities</t>
  </si>
  <si>
    <t>Net increase in cash and cash equivalents</t>
  </si>
  <si>
    <t xml:space="preserve">   increase from prior period</t>
  </si>
  <si>
    <t>17</t>
  </si>
  <si>
    <t>As at 30 September 2019</t>
  </si>
  <si>
    <t>30 September</t>
  </si>
  <si>
    <t>For the three-month period ended 30 September 2019</t>
  </si>
  <si>
    <t>For the nine-month period ended 30 September 2019</t>
  </si>
  <si>
    <t>Balance as at 30 September 2018</t>
  </si>
  <si>
    <t>Balance as at 30 September 2019</t>
  </si>
  <si>
    <t xml:space="preserve">   Payable from purchase of securities</t>
  </si>
  <si>
    <t>Share of gain (loss) from investments in associates</t>
  </si>
  <si>
    <t>Fair value losses</t>
  </si>
  <si>
    <t>Income tax revenues (expenses)</t>
  </si>
  <si>
    <t>Less: Unearned premium reserves increase</t>
  </si>
  <si>
    <t xml:space="preserve">   from prior period</t>
  </si>
  <si>
    <t>Cash paid for reinsurance</t>
  </si>
  <si>
    <t xml:space="preserve">   Exchange differences on translation of</t>
  </si>
  <si>
    <t xml:space="preserve">      financial statements in foreign currency (loss)</t>
  </si>
  <si>
    <t>Profit (loss) for the period</t>
  </si>
  <si>
    <t>Earnings (loss) per share</t>
  </si>
  <si>
    <t>Basic earnings (loss) per share</t>
  </si>
  <si>
    <t xml:space="preserve">Profit  (loss) before income tax </t>
  </si>
  <si>
    <t>Profit before income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</si>
</sst>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(* #,##0.00_);_(* \(#,##0.00\);_(* &quot;-&quot;_);_(@_)"/>
    <numFmt numFmtId="167" formatCode="#,##0;[Red]\(#,##0\)"/>
  </numFmts>
  <fonts count="14" x14ac:knownFonts="1">
    <font>
      <sz val="14"/>
      <name val="Cordia New"/>
      <charset val="222"/>
    </font>
    <font>
      <sz val="12"/>
      <name val="CordiaUPC"/>
      <family val="2"/>
      <charset val="222"/>
    </font>
    <font>
      <sz val="8"/>
      <name val="Cordia New"/>
      <family val="2"/>
    </font>
    <font>
      <sz val="14"/>
      <name val="Cordia New"/>
      <family val="2"/>
    </font>
    <font>
      <sz val="11"/>
      <name val="Arial"/>
      <family val="2"/>
    </font>
    <font>
      <u/>
      <sz val="11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u val="singleAccounting"/>
      <sz val="11"/>
      <name val="Arial"/>
      <family val="2"/>
    </font>
    <font>
      <sz val="10"/>
      <color indexed="8"/>
      <name val="EYInterstate"/>
      <family val="2"/>
    </font>
    <font>
      <sz val="10"/>
      <color theme="1"/>
      <name val="EYInterstate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47">
    <xf numFmtId="0" fontId="0" fillId="0" borderId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3" fillId="0" borderId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0" fontId="10" fillId="0" borderId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0" fillId="0" borderId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0" fontId="10" fillId="0" borderId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0" fontId="10" fillId="0" borderId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147">
    <xf numFmtId="0" fontId="0" fillId="0" borderId="0" xfId="0"/>
    <xf numFmtId="37" fontId="4" fillId="0" borderId="0" xfId="0" applyNumberFormat="1" applyFont="1" applyFill="1" applyAlignment="1">
      <alignment vertical="center"/>
    </xf>
    <xf numFmtId="38" fontId="6" fillId="0" borderId="0" xfId="0" applyNumberFormat="1" applyFont="1" applyAlignment="1">
      <alignment vertical="center"/>
    </xf>
    <xf numFmtId="37" fontId="6" fillId="0" borderId="0" xfId="0" applyNumberFormat="1" applyFont="1" applyFill="1" applyAlignment="1">
      <alignment vertical="center"/>
    </xf>
    <xf numFmtId="38" fontId="4" fillId="0" borderId="0" xfId="0" applyNumberFormat="1" applyFont="1" applyAlignment="1">
      <alignment vertical="center"/>
    </xf>
    <xf numFmtId="38" fontId="6" fillId="0" borderId="0" xfId="0" applyNumberFormat="1" applyFont="1" applyFill="1" applyAlignment="1">
      <alignment vertical="center"/>
    </xf>
    <xf numFmtId="38" fontId="4" fillId="0" borderId="0" xfId="0" applyNumberFormat="1" applyFont="1" applyFill="1" applyAlignment="1">
      <alignment vertical="center"/>
    </xf>
    <xf numFmtId="37" fontId="4" fillId="0" borderId="0" xfId="0" applyNumberFormat="1" applyFont="1" applyFill="1" applyBorder="1" applyAlignment="1">
      <alignment vertical="center"/>
    </xf>
    <xf numFmtId="37" fontId="6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vertical="center"/>
    </xf>
    <xf numFmtId="41" fontId="4" fillId="0" borderId="0" xfId="0" applyNumberFormat="1" applyFont="1" applyAlignment="1">
      <alignment vertical="center"/>
    </xf>
    <xf numFmtId="49" fontId="5" fillId="0" borderId="0" xfId="0" applyNumberFormat="1" applyFont="1" applyBorder="1" applyAlignment="1">
      <alignment vertical="center"/>
    </xf>
    <xf numFmtId="41" fontId="5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0" fontId="5" fillId="0" borderId="0" xfId="1" applyNumberFormat="1" applyFont="1" applyAlignment="1">
      <alignment vertical="center"/>
    </xf>
    <xf numFmtId="49" fontId="7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1" fontId="4" fillId="0" borderId="0" xfId="0" applyNumberFormat="1" applyFont="1" applyFill="1" applyBorder="1" applyAlignment="1">
      <alignment vertical="center"/>
    </xf>
    <xf numFmtId="38" fontId="4" fillId="0" borderId="1" xfId="0" applyNumberFormat="1" applyFont="1" applyBorder="1" applyAlignment="1">
      <alignment vertical="center"/>
    </xf>
    <xf numFmtId="38" fontId="4" fillId="0" borderId="0" xfId="0" applyNumberFormat="1" applyFont="1" applyBorder="1" applyAlignment="1">
      <alignment vertical="center"/>
    </xf>
    <xf numFmtId="49" fontId="4" fillId="0" borderId="0" xfId="0" applyNumberFormat="1" applyFont="1" applyBorder="1" applyAlignment="1">
      <alignment vertical="center"/>
    </xf>
    <xf numFmtId="49" fontId="4" fillId="0" borderId="0" xfId="0" applyNumberFormat="1" applyFont="1" applyFill="1" applyAlignment="1">
      <alignment vertical="center"/>
    </xf>
    <xf numFmtId="49" fontId="11" fillId="0" borderId="0" xfId="0" applyNumberFormat="1" applyFont="1" applyFill="1" applyAlignment="1">
      <alignment vertical="center"/>
    </xf>
    <xf numFmtId="49" fontId="12" fillId="0" borderId="0" xfId="0" applyNumberFormat="1" applyFont="1" applyFill="1" applyAlignment="1">
      <alignment vertical="center"/>
    </xf>
    <xf numFmtId="1" fontId="4" fillId="0" borderId="0" xfId="4" quotePrefix="1" applyFont="1" applyFill="1" applyBorder="1" applyAlignment="1">
      <alignment vertical="center"/>
    </xf>
    <xf numFmtId="49" fontId="4" fillId="0" borderId="0" xfId="0" quotePrefix="1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>
      <alignment vertical="center"/>
    </xf>
    <xf numFmtId="49" fontId="4" fillId="0" borderId="0" xfId="0" quotePrefix="1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38" fontId="4" fillId="0" borderId="0" xfId="0" applyNumberFormat="1" applyFont="1" applyBorder="1" applyAlignment="1">
      <alignment horizontal="center" vertical="center"/>
    </xf>
    <xf numFmtId="38" fontId="6" fillId="0" borderId="0" xfId="0" applyNumberFormat="1" applyFont="1" applyFill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49" fontId="6" fillId="0" borderId="0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49" fontId="6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41" fontId="4" fillId="0" borderId="3" xfId="0" applyNumberFormat="1" applyFont="1" applyFill="1" applyBorder="1" applyAlignment="1">
      <alignment horizontal="right" vertical="center"/>
    </xf>
    <xf numFmtId="41" fontId="4" fillId="0" borderId="0" xfId="0" applyNumberFormat="1" applyFont="1" applyFill="1" applyBorder="1" applyAlignment="1">
      <alignment horizontal="right" vertical="center"/>
    </xf>
    <xf numFmtId="49" fontId="7" fillId="0" borderId="0" xfId="0" applyNumberFormat="1" applyFont="1" applyFill="1" applyBorder="1" applyAlignment="1">
      <alignment horizontal="center" vertical="center"/>
    </xf>
    <xf numFmtId="41" fontId="4" fillId="0" borderId="2" xfId="0" applyNumberFormat="1" applyFont="1" applyFill="1" applyBorder="1" applyAlignment="1">
      <alignment vertical="center"/>
    </xf>
    <xf numFmtId="41" fontId="7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right" vertical="center"/>
    </xf>
    <xf numFmtId="41" fontId="4" fillId="0" borderId="0" xfId="0" applyNumberFormat="1" applyFont="1" applyFill="1" applyAlignment="1">
      <alignment horizontal="center" vertical="center"/>
    </xf>
    <xf numFmtId="41" fontId="4" fillId="0" borderId="0" xfId="0" applyNumberFormat="1" applyFont="1" applyFill="1" applyBorder="1" applyAlignment="1">
      <alignment horizontal="center" vertical="center"/>
    </xf>
    <xf numFmtId="41" fontId="5" fillId="0" borderId="0" xfId="0" applyNumberFormat="1" applyFont="1" applyFill="1" applyAlignment="1">
      <alignment horizontal="center" vertical="center"/>
    </xf>
    <xf numFmtId="37" fontId="4" fillId="0" borderId="0" xfId="0" applyNumberFormat="1" applyFont="1" applyFill="1" applyAlignment="1">
      <alignment horizontal="right" vertical="center"/>
    </xf>
    <xf numFmtId="41" fontId="4" fillId="0" borderId="2" xfId="0" applyNumberFormat="1" applyFont="1" applyFill="1" applyBorder="1" applyAlignment="1">
      <alignment horizontal="center" vertical="center"/>
    </xf>
    <xf numFmtId="38" fontId="4" fillId="0" borderId="0" xfId="0" applyNumberFormat="1" applyFont="1" applyAlignment="1">
      <alignment horizontal="left" vertical="center"/>
    </xf>
    <xf numFmtId="41" fontId="4" fillId="0" borderId="0" xfId="1" applyNumberFormat="1" applyFont="1" applyFill="1" applyBorder="1" applyAlignment="1">
      <alignment vertical="center"/>
    </xf>
    <xf numFmtId="0" fontId="4" fillId="0" borderId="0" xfId="0" applyNumberFormat="1" applyFont="1" applyFill="1" applyAlignment="1">
      <alignment horizontal="center" vertical="center"/>
    </xf>
    <xf numFmtId="41" fontId="4" fillId="0" borderId="4" xfId="0" applyNumberFormat="1" applyFont="1" applyFill="1" applyBorder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37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Alignment="1">
      <alignment horizontal="right" vertical="center"/>
    </xf>
    <xf numFmtId="0" fontId="4" fillId="0" borderId="2" xfId="0" quotePrefix="1" applyNumberFormat="1" applyFont="1" applyFill="1" applyBorder="1" applyAlignment="1">
      <alignment horizontal="center" vertical="center"/>
    </xf>
    <xf numFmtId="41" fontId="4" fillId="0" borderId="0" xfId="0" applyNumberFormat="1" applyFont="1" applyAlignment="1">
      <alignment horizontal="right" vertical="center"/>
    </xf>
    <xf numFmtId="41" fontId="4" fillId="0" borderId="3" xfId="0" applyNumberFormat="1" applyFont="1" applyFill="1" applyBorder="1" applyAlignment="1">
      <alignment horizontal="center" vertical="center"/>
    </xf>
    <xf numFmtId="41" fontId="5" fillId="0" borderId="0" xfId="0" applyNumberFormat="1" applyFont="1" applyFill="1" applyBorder="1" applyAlignment="1">
      <alignment horizontal="center" vertical="center"/>
    </xf>
    <xf numFmtId="166" fontId="4" fillId="0" borderId="3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quotePrefix="1" applyNumberFormat="1" applyFont="1" applyFill="1" applyBorder="1" applyAlignment="1">
      <alignment horizontal="center" vertical="center"/>
    </xf>
    <xf numFmtId="38" fontId="6" fillId="0" borderId="0" xfId="0" applyNumberFormat="1" applyFont="1" applyFill="1" applyBorder="1" applyAlignment="1">
      <alignment vertical="center"/>
    </xf>
    <xf numFmtId="41" fontId="7" fillId="0" borderId="0" xfId="0" applyNumberFormat="1" applyFont="1" applyFill="1" applyAlignment="1">
      <alignment horizontal="center" vertical="center"/>
    </xf>
    <xf numFmtId="41" fontId="8" fillId="0" borderId="0" xfId="0" applyNumberFormat="1" applyFont="1" applyFill="1" applyAlignment="1">
      <alignment horizontal="right" vertical="center"/>
    </xf>
    <xf numFmtId="166" fontId="4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vertical="center"/>
    </xf>
    <xf numFmtId="49" fontId="6" fillId="0" borderId="0" xfId="0" applyNumberFormat="1" applyFont="1" applyFill="1" applyBorder="1" applyAlignment="1">
      <alignment vertical="center"/>
    </xf>
    <xf numFmtId="49" fontId="5" fillId="0" borderId="0" xfId="0" applyNumberFormat="1" applyFont="1" applyFill="1" applyAlignment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41" fontId="4" fillId="0" borderId="5" xfId="0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right" vertical="center"/>
    </xf>
    <xf numFmtId="41" fontId="4" fillId="0" borderId="0" xfId="2" quotePrefix="1" applyNumberFormat="1" applyFont="1" applyFill="1" applyBorder="1" applyAlignment="1">
      <alignment horizontal="center" vertical="center"/>
    </xf>
    <xf numFmtId="41" fontId="4" fillId="0" borderId="0" xfId="2" applyNumberFormat="1" applyFont="1" applyFill="1" applyAlignment="1">
      <alignment horizontal="right" vertical="center"/>
    </xf>
    <xf numFmtId="41" fontId="4" fillId="0" borderId="0" xfId="2" applyNumberFormat="1" applyFont="1" applyFill="1" applyBorder="1" applyAlignment="1">
      <alignment vertical="center"/>
    </xf>
    <xf numFmtId="41" fontId="4" fillId="0" borderId="0" xfId="3" applyNumberFormat="1" applyFont="1" applyFill="1" applyAlignment="1">
      <alignment vertical="center"/>
    </xf>
    <xf numFmtId="41" fontId="4" fillId="0" borderId="0" xfId="3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center" vertical="center"/>
    </xf>
    <xf numFmtId="38" fontId="4" fillId="0" borderId="0" xfId="0" applyNumberFormat="1" applyFont="1" applyFill="1" applyBorder="1" applyAlignment="1">
      <alignment vertical="center"/>
    </xf>
    <xf numFmtId="165" fontId="4" fillId="0" borderId="3" xfId="2" applyNumberFormat="1" applyFont="1" applyFill="1" applyBorder="1" applyAlignment="1">
      <alignment horizontal="center" vertical="center"/>
    </xf>
    <xf numFmtId="41" fontId="4" fillId="0" borderId="3" xfId="0" applyNumberFormat="1" applyFont="1" applyFill="1" applyBorder="1" applyAlignment="1">
      <alignment vertical="center"/>
    </xf>
    <xf numFmtId="41" fontId="4" fillId="0" borderId="5" xfId="0" applyNumberFormat="1" applyFont="1" applyFill="1" applyBorder="1" applyAlignment="1">
      <alignment horizontal="center" vertical="center"/>
    </xf>
    <xf numFmtId="41" fontId="4" fillId="0" borderId="4" xfId="2" applyNumberFormat="1" applyFont="1" applyFill="1" applyBorder="1" applyAlignment="1">
      <alignment horizontal="right" vertical="center"/>
    </xf>
    <xf numFmtId="41" fontId="4" fillId="0" borderId="6" xfId="2" applyNumberFormat="1" applyFont="1" applyFill="1" applyBorder="1" applyAlignment="1">
      <alignment horizontal="right" vertical="center"/>
    </xf>
    <xf numFmtId="41" fontId="4" fillId="0" borderId="5" xfId="2" applyNumberFormat="1" applyFont="1" applyFill="1" applyBorder="1" applyAlignment="1">
      <alignment vertical="center"/>
    </xf>
    <xf numFmtId="41" fontId="4" fillId="0" borderId="0" xfId="11" applyNumberFormat="1" applyFont="1" applyFill="1" applyAlignment="1">
      <alignment vertical="center"/>
    </xf>
    <xf numFmtId="41" fontId="4" fillId="0" borderId="0" xfId="17" applyNumberFormat="1" applyFont="1" applyFill="1" applyAlignment="1">
      <alignment vertical="center"/>
    </xf>
    <xf numFmtId="41" fontId="4" fillId="0" borderId="0" xfId="20" applyNumberFormat="1" applyFont="1" applyFill="1" applyAlignment="1">
      <alignment vertical="center"/>
    </xf>
    <xf numFmtId="41" fontId="4" fillId="0" borderId="0" xfId="21" applyNumberFormat="1" applyFont="1" applyFill="1" applyAlignment="1">
      <alignment vertical="center"/>
    </xf>
    <xf numFmtId="41" fontId="4" fillId="0" borderId="0" xfId="43" applyNumberFormat="1" applyFont="1" applyFill="1" applyAlignment="1">
      <alignment horizontal="right" vertical="center"/>
    </xf>
    <xf numFmtId="49" fontId="6" fillId="0" borderId="0" xfId="0" applyNumberFormat="1" applyFont="1" applyAlignment="1">
      <alignment vertical="center"/>
    </xf>
    <xf numFmtId="49" fontId="6" fillId="0" borderId="0" xfId="0" applyNumberFormat="1" applyFont="1" applyFill="1" applyAlignment="1">
      <alignment vertical="center"/>
    </xf>
    <xf numFmtId="41" fontId="4" fillId="0" borderId="0" xfId="0" applyNumberFormat="1" applyFont="1" applyFill="1" applyAlignment="1">
      <alignment vertical="center"/>
    </xf>
    <xf numFmtId="37" fontId="4" fillId="0" borderId="0" xfId="0" applyNumberFormat="1" applyFont="1" applyFill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7" fontId="4" fillId="0" borderId="0" xfId="0" applyNumberFormat="1" applyFont="1" applyFill="1" applyAlignment="1">
      <alignment horizontal="right" vertical="center"/>
    </xf>
    <xf numFmtId="41" fontId="4" fillId="0" borderId="4" xfId="0" applyNumberFormat="1" applyFont="1" applyFill="1" applyBorder="1" applyAlignment="1">
      <alignment horizontal="center" vertical="center"/>
    </xf>
    <xf numFmtId="41" fontId="5" fillId="0" borderId="0" xfId="0" applyNumberFormat="1" applyFont="1" applyFill="1" applyAlignment="1">
      <alignment vertical="center"/>
    </xf>
    <xf numFmtId="41" fontId="7" fillId="0" borderId="0" xfId="0" applyNumberFormat="1" applyFont="1" applyFill="1" applyBorder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1" fontId="4" fillId="0" borderId="0" xfId="37" quotePrefix="1" applyNumberFormat="1" applyFont="1" applyFill="1" applyBorder="1" applyAlignment="1">
      <alignment horizontal="center" vertical="center"/>
    </xf>
    <xf numFmtId="41" fontId="4" fillId="0" borderId="0" xfId="37" applyNumberFormat="1" applyFont="1" applyFill="1" applyAlignment="1">
      <alignment vertical="center"/>
    </xf>
    <xf numFmtId="41" fontId="4" fillId="0" borderId="0" xfId="37" quotePrefix="1" applyNumberFormat="1" applyFont="1" applyFill="1" applyBorder="1" applyAlignment="1">
      <alignment horizontal="right" vertical="center"/>
    </xf>
    <xf numFmtId="41" fontId="4" fillId="0" borderId="0" xfId="37" applyNumberFormat="1" applyFont="1" applyFill="1" applyAlignment="1">
      <alignment horizontal="right" vertical="center"/>
    </xf>
    <xf numFmtId="41" fontId="4" fillId="0" borderId="0" xfId="37" quotePrefix="1" applyNumberFormat="1" applyFont="1" applyFill="1" applyBorder="1" applyAlignment="1" applyProtection="1">
      <alignment horizontal="center" vertical="center"/>
    </xf>
    <xf numFmtId="41" fontId="4" fillId="0" borderId="0" xfId="37" applyNumberFormat="1" applyFont="1" applyFill="1" applyBorder="1" applyAlignment="1">
      <alignment horizontal="center" vertical="center"/>
    </xf>
    <xf numFmtId="41" fontId="4" fillId="0" borderId="0" xfId="37" applyNumberFormat="1" applyFont="1" applyFill="1" applyBorder="1" applyAlignment="1">
      <alignment horizontal="right" vertical="center"/>
    </xf>
    <xf numFmtId="41" fontId="4" fillId="0" borderId="0" xfId="37" applyNumberFormat="1" applyFont="1" applyFill="1" applyBorder="1" applyAlignment="1">
      <alignment vertical="center"/>
    </xf>
    <xf numFmtId="165" fontId="4" fillId="0" borderId="0" xfId="2" applyNumberFormat="1" applyFont="1" applyFill="1" applyBorder="1" applyAlignment="1">
      <alignment horizontal="center" vertical="center"/>
    </xf>
    <xf numFmtId="49" fontId="6" fillId="0" borderId="0" xfId="0" applyNumberFormat="1" applyFont="1" applyAlignment="1">
      <alignment vertical="center"/>
    </xf>
    <xf numFmtId="41" fontId="4" fillId="0" borderId="0" xfId="0" applyNumberFormat="1" applyFont="1" applyFill="1" applyAlignment="1">
      <alignment vertical="center"/>
    </xf>
    <xf numFmtId="49" fontId="4" fillId="0" borderId="2" xfId="0" applyNumberFormat="1" applyFont="1" applyBorder="1" applyAlignment="1">
      <alignment horizontal="center" vertical="center"/>
    </xf>
    <xf numFmtId="38" fontId="4" fillId="0" borderId="0" xfId="0" applyNumberFormat="1" applyFont="1" applyFill="1" applyAlignment="1">
      <alignment horizontal="left" vertical="center"/>
    </xf>
    <xf numFmtId="41" fontId="4" fillId="0" borderId="0" xfId="0" applyNumberFormat="1" applyFont="1" applyFill="1" applyAlignment="1">
      <alignment vertical="center"/>
    </xf>
    <xf numFmtId="41" fontId="4" fillId="0" borderId="0" xfId="0" applyNumberFormat="1" applyFont="1" applyFill="1" applyAlignment="1">
      <alignment horizontal="right" vertical="center"/>
    </xf>
    <xf numFmtId="49" fontId="6" fillId="0" borderId="0" xfId="0" applyNumberFormat="1" applyFont="1" applyFill="1" applyAlignment="1">
      <alignment vertical="center"/>
    </xf>
    <xf numFmtId="41" fontId="4" fillId="0" borderId="0" xfId="0" applyNumberFormat="1" applyFont="1" applyFill="1" applyAlignment="1">
      <alignment vertical="center"/>
    </xf>
    <xf numFmtId="41" fontId="4" fillId="0" borderId="0" xfId="0" applyNumberFormat="1" applyFont="1" applyFill="1" applyAlignment="1">
      <alignment vertical="center"/>
    </xf>
    <xf numFmtId="49" fontId="6" fillId="0" borderId="0" xfId="0" applyNumberFormat="1" applyFont="1" applyAlignment="1">
      <alignment vertical="center"/>
    </xf>
    <xf numFmtId="37" fontId="4" fillId="0" borderId="2" xfId="0" applyNumberFormat="1" applyFont="1" applyFill="1" applyBorder="1" applyAlignment="1">
      <alignment horizontal="center" vertical="center"/>
    </xf>
    <xf numFmtId="41" fontId="4" fillId="0" borderId="0" xfId="0" applyNumberFormat="1" applyFont="1" applyAlignment="1">
      <alignment horizontal="center" vertical="center"/>
    </xf>
    <xf numFmtId="41" fontId="4" fillId="0" borderId="0" xfId="0" applyNumberFormat="1" applyFont="1" applyFill="1" applyAlignment="1">
      <alignment vertical="center"/>
    </xf>
    <xf numFmtId="41" fontId="4" fillId="0" borderId="0" xfId="0" applyNumberFormat="1" applyFont="1" applyFill="1" applyAlignment="1">
      <alignment horizontal="right" vertical="center"/>
    </xf>
    <xf numFmtId="37" fontId="4" fillId="0" borderId="0" xfId="0" applyNumberFormat="1" applyFont="1" applyFill="1" applyAlignment="1">
      <alignment horizontal="center" vertical="center"/>
    </xf>
    <xf numFmtId="49" fontId="6" fillId="0" borderId="0" xfId="0" applyNumberFormat="1" applyFont="1" applyFill="1" applyAlignment="1">
      <alignment vertical="center"/>
    </xf>
    <xf numFmtId="49" fontId="6" fillId="0" borderId="0" xfId="4" applyNumberFormat="1" applyFont="1" applyFill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47">
    <cellStyle name="Comma" xfId="1" builtinId="3"/>
    <cellStyle name="Comma 2" xfId="2"/>
    <cellStyle name="Comma 2 10" xfId="37"/>
    <cellStyle name="Comma 2 11" xfId="40"/>
    <cellStyle name="Comma 2 12" xfId="43"/>
    <cellStyle name="Comma 2 13" xfId="46"/>
    <cellStyle name="Comma 2 2" xfId="12"/>
    <cellStyle name="Comma 2 3" xfId="16"/>
    <cellStyle name="Comma 2 4" xfId="19"/>
    <cellStyle name="Comma 2 5" xfId="22"/>
    <cellStyle name="Comma 2 6" xfId="25"/>
    <cellStyle name="Comma 2 7" xfId="28"/>
    <cellStyle name="Comma 2 8" xfId="31"/>
    <cellStyle name="Comma 2 9" xfId="34"/>
    <cellStyle name="Comma 3 10" xfId="38"/>
    <cellStyle name="Comma 3 11" xfId="39"/>
    <cellStyle name="Comma 3 12" xfId="44"/>
    <cellStyle name="Comma 3 13" xfId="45"/>
    <cellStyle name="Comma 3 2" xfId="13"/>
    <cellStyle name="Comma 3 3" xfId="15"/>
    <cellStyle name="Comma 3 4" xfId="18"/>
    <cellStyle name="Comma 3 5" xfId="23"/>
    <cellStyle name="Comma 3 6" xfId="26"/>
    <cellStyle name="Comma 3 7" xfId="27"/>
    <cellStyle name="Comma 3 8" xfId="30"/>
    <cellStyle name="Comma 3 9" xfId="33"/>
    <cellStyle name="Comma 6" xfId="3"/>
    <cellStyle name="Index Number" xfId="4"/>
    <cellStyle name="Normal" xfId="0" builtinId="0"/>
    <cellStyle name="Normal 10" xfId="32"/>
    <cellStyle name="Normal 11" xfId="35"/>
    <cellStyle name="Normal 12" xfId="36"/>
    <cellStyle name="Normal 13" xfId="14"/>
    <cellStyle name="Normal 14" xfId="41"/>
    <cellStyle name="Normal 15" xfId="42"/>
    <cellStyle name="Normal 16" xfId="5"/>
    <cellStyle name="Normal 2" xfId="6"/>
    <cellStyle name="Normal 20" xfId="7"/>
    <cellStyle name="Normal 21" xfId="8"/>
    <cellStyle name="Normal 22" xfId="9"/>
    <cellStyle name="Normal 3" xfId="10"/>
    <cellStyle name="Normal 4" xfId="11"/>
    <cellStyle name="Normal 5" xfId="17"/>
    <cellStyle name="Normal 6" xfId="20"/>
    <cellStyle name="Normal 7" xfId="21"/>
    <cellStyle name="Normal 8" xfId="24"/>
    <cellStyle name="Normal 9" xfId="29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381000</xdr:colOff>
      <xdr:row>1</xdr:row>
      <xdr:rowOff>11906</xdr:rowOff>
    </xdr:from>
    <xdr:to>
      <xdr:col>6</xdr:col>
      <xdr:colOff>1097756</xdr:colOff>
      <xdr:row>3</xdr:row>
      <xdr:rowOff>211931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CB90F752-FF93-4989-B4C0-DDD3E4A7DD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297656"/>
          <a:ext cx="18954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1059656</xdr:colOff>
      <xdr:row>30</xdr:row>
      <xdr:rowOff>261937</xdr:rowOff>
    </xdr:from>
    <xdr:to>
      <xdr:col>8</xdr:col>
      <xdr:colOff>597693</xdr:colOff>
      <xdr:row>33</xdr:row>
      <xdr:rowOff>204787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3693277F-095E-4FD3-8D65-8E6C7DF822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4906" y="8834437"/>
          <a:ext cx="1895475" cy="764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603250</xdr:colOff>
      <xdr:row>74</xdr:row>
      <xdr:rowOff>79375</xdr:rowOff>
    </xdr:from>
    <xdr:to>
      <xdr:col>10</xdr:col>
      <xdr:colOff>679450</xdr:colOff>
      <xdr:row>77</xdr:row>
      <xdr:rowOff>155575</xdr:rowOff>
    </xdr:to>
    <xdr:pic>
      <xdr:nvPicPr>
        <xdr:cNvPr id="4" name="Picture 3" hidden="1">
          <a:extLst>
            <a:ext uri="{FF2B5EF4-FFF2-40B4-BE49-F238E27FC236}">
              <a16:creationId xmlns:a16="http://schemas.microsoft.com/office/drawing/2014/main" id="{5D539810-9C2B-4982-8AB8-784D6386C2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5715000" y="20526375"/>
          <a:ext cx="245745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1270000</xdr:colOff>
      <xdr:row>26</xdr:row>
      <xdr:rowOff>31750</xdr:rowOff>
    </xdr:from>
    <xdr:to>
      <xdr:col>2</xdr:col>
      <xdr:colOff>393700</xdr:colOff>
      <xdr:row>28</xdr:row>
      <xdr:rowOff>247650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B2670EE7-74A6-430A-97B8-58DB705F80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1270000" y="7461250"/>
          <a:ext cx="2457450" cy="787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614362</xdr:colOff>
      <xdr:row>1</xdr:row>
      <xdr:rowOff>195262</xdr:rowOff>
    </xdr:from>
    <xdr:to>
      <xdr:col>8</xdr:col>
      <xdr:colOff>150018</xdr:colOff>
      <xdr:row>4</xdr:row>
      <xdr:rowOff>47625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A8F03869-10F4-45ED-B27E-4DF9D5E56B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504825"/>
          <a:ext cx="1893093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352424</xdr:colOff>
      <xdr:row>38</xdr:row>
      <xdr:rowOff>159544</xdr:rowOff>
    </xdr:from>
    <xdr:to>
      <xdr:col>6</xdr:col>
      <xdr:colOff>1069181</xdr:colOff>
      <xdr:row>41</xdr:row>
      <xdr:rowOff>11906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C67E08CA-65B2-43C2-A317-5019CB4509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4862" y="11922919"/>
          <a:ext cx="189547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685799</xdr:colOff>
      <xdr:row>64</xdr:row>
      <xdr:rowOff>147638</xdr:rowOff>
    </xdr:from>
    <xdr:to>
      <xdr:col>8</xdr:col>
      <xdr:colOff>221456</xdr:colOff>
      <xdr:row>67</xdr:row>
      <xdr:rowOff>0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07B25DC8-0E9D-4D4E-A08E-7C78797573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8237" y="19959638"/>
          <a:ext cx="1893094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661987</xdr:colOff>
      <xdr:row>101</xdr:row>
      <xdr:rowOff>100012</xdr:rowOff>
    </xdr:from>
    <xdr:to>
      <xdr:col>8</xdr:col>
      <xdr:colOff>200025</xdr:colOff>
      <xdr:row>103</xdr:row>
      <xdr:rowOff>261937</xdr:rowOff>
    </xdr:to>
    <xdr:pic>
      <xdr:nvPicPr>
        <xdr:cNvPr id="6" name="Picture 5" hidden="1">
          <a:extLst>
            <a:ext uri="{FF2B5EF4-FFF2-40B4-BE49-F238E27FC236}">
              <a16:creationId xmlns:a16="http://schemas.microsoft.com/office/drawing/2014/main" id="{336309B7-7511-44A7-8E55-FED93281C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4425" y="31365825"/>
          <a:ext cx="189547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376237</xdr:colOff>
      <xdr:row>127</xdr:row>
      <xdr:rowOff>123824</xdr:rowOff>
    </xdr:from>
    <xdr:to>
      <xdr:col>6</xdr:col>
      <xdr:colOff>1090612</xdr:colOff>
      <xdr:row>129</xdr:row>
      <xdr:rowOff>285749</xdr:rowOff>
    </xdr:to>
    <xdr:pic>
      <xdr:nvPicPr>
        <xdr:cNvPr id="7" name="Picture 6" hidden="1">
          <a:extLst>
            <a:ext uri="{FF2B5EF4-FFF2-40B4-BE49-F238E27FC236}">
              <a16:creationId xmlns:a16="http://schemas.microsoft.com/office/drawing/2014/main" id="{6DD05F5B-156A-4AA9-BEF7-4CEE5822C6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39438262"/>
          <a:ext cx="1893093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999511</xdr:colOff>
      <xdr:row>164</xdr:row>
      <xdr:rowOff>108462</xdr:rowOff>
    </xdr:from>
    <xdr:to>
      <xdr:col>8</xdr:col>
      <xdr:colOff>1073253</xdr:colOff>
      <xdr:row>166</xdr:row>
      <xdr:rowOff>301420</xdr:rowOff>
    </xdr:to>
    <xdr:pic>
      <xdr:nvPicPr>
        <xdr:cNvPr id="8" name="Picture 7" hidden="1">
          <a:extLst>
            <a:ext uri="{FF2B5EF4-FFF2-40B4-BE49-F238E27FC236}">
              <a16:creationId xmlns:a16="http://schemas.microsoft.com/office/drawing/2014/main" id="{11A3F279-7419-4098-959A-6A176FA5AA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5255035" y="50498785"/>
          <a:ext cx="2439629" cy="807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999511</xdr:colOff>
      <xdr:row>123</xdr:row>
      <xdr:rowOff>93099</xdr:rowOff>
    </xdr:from>
    <xdr:to>
      <xdr:col>8</xdr:col>
      <xdr:colOff>1073253</xdr:colOff>
      <xdr:row>125</xdr:row>
      <xdr:rowOff>286057</xdr:rowOff>
    </xdr:to>
    <xdr:pic>
      <xdr:nvPicPr>
        <xdr:cNvPr id="9" name="Picture 8" hidden="1">
          <a:extLst>
            <a:ext uri="{FF2B5EF4-FFF2-40B4-BE49-F238E27FC236}">
              <a16:creationId xmlns:a16="http://schemas.microsoft.com/office/drawing/2014/main" id="{0CC347EE-19C0-47A0-ABDC-CA8CDF827F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5255035" y="37885841"/>
          <a:ext cx="2439629" cy="807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1690841</xdr:colOff>
      <xdr:row>96</xdr:row>
      <xdr:rowOff>216001</xdr:rowOff>
    </xdr:from>
    <xdr:to>
      <xdr:col>2</xdr:col>
      <xdr:colOff>566276</xdr:colOff>
      <xdr:row>99</xdr:row>
      <xdr:rowOff>101701</xdr:rowOff>
    </xdr:to>
    <xdr:pic>
      <xdr:nvPicPr>
        <xdr:cNvPr id="10" name="Picture 9" hidden="1">
          <a:extLst>
            <a:ext uri="{FF2B5EF4-FFF2-40B4-BE49-F238E27FC236}">
              <a16:creationId xmlns:a16="http://schemas.microsoft.com/office/drawing/2014/main" id="{BC47630A-2E44-4DEA-83E4-459197CFDC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1690841" y="29712775"/>
          <a:ext cx="2439629" cy="807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953422</xdr:colOff>
      <xdr:row>60</xdr:row>
      <xdr:rowOff>62373</xdr:rowOff>
    </xdr:from>
    <xdr:to>
      <xdr:col>8</xdr:col>
      <xdr:colOff>1027164</xdr:colOff>
      <xdr:row>62</xdr:row>
      <xdr:rowOff>255331</xdr:rowOff>
    </xdr:to>
    <xdr:pic>
      <xdr:nvPicPr>
        <xdr:cNvPr id="11" name="Picture 10" hidden="1">
          <a:extLst>
            <a:ext uri="{FF2B5EF4-FFF2-40B4-BE49-F238E27FC236}">
              <a16:creationId xmlns:a16="http://schemas.microsoft.com/office/drawing/2014/main" id="{60A28751-78E0-435F-9894-ACC7A504DD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5208946" y="18497857"/>
          <a:ext cx="2439629" cy="807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1967373</xdr:colOff>
      <xdr:row>33</xdr:row>
      <xdr:rowOff>262091</xdr:rowOff>
    </xdr:from>
    <xdr:to>
      <xdr:col>4</xdr:col>
      <xdr:colOff>151478</xdr:colOff>
      <xdr:row>36</xdr:row>
      <xdr:rowOff>147791</xdr:rowOff>
    </xdr:to>
    <xdr:pic>
      <xdr:nvPicPr>
        <xdr:cNvPr id="12" name="Picture 11" hidden="1">
          <a:extLst>
            <a:ext uri="{FF2B5EF4-FFF2-40B4-BE49-F238E27FC236}">
              <a16:creationId xmlns:a16="http://schemas.microsoft.com/office/drawing/2014/main" id="{A6F0E3B7-4B48-4714-9FB6-3CBC8E9BBB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1967373" y="10401607"/>
          <a:ext cx="2439629" cy="807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217394</xdr:colOff>
      <xdr:row>1</xdr:row>
      <xdr:rowOff>79003</xdr:rowOff>
    </xdr:from>
    <xdr:to>
      <xdr:col>6</xdr:col>
      <xdr:colOff>908236</xdr:colOff>
      <xdr:row>3</xdr:row>
      <xdr:rowOff>240928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4FBD03D7-D1AA-43A7-90A4-DBCFF6FD60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2570" y="381562"/>
          <a:ext cx="1889872" cy="767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374837</xdr:colOff>
      <xdr:row>26</xdr:row>
      <xdr:rowOff>79001</xdr:rowOff>
    </xdr:from>
    <xdr:to>
      <xdr:col>10</xdr:col>
      <xdr:colOff>412937</xdr:colOff>
      <xdr:row>28</xdr:row>
      <xdr:rowOff>267260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DDD5614B-2E9F-4580-9D6B-788D1F9FBC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5339043" y="7945530"/>
          <a:ext cx="2436159" cy="7933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393326</xdr:colOff>
      <xdr:row>1</xdr:row>
      <xdr:rowOff>79001</xdr:rowOff>
    </xdr:from>
    <xdr:to>
      <xdr:col>6</xdr:col>
      <xdr:colOff>1000124</xdr:colOff>
      <xdr:row>3</xdr:row>
      <xdr:rowOff>240926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5083172F-C2F5-4815-A0E8-7771D726A4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2473" y="381560"/>
          <a:ext cx="1895475" cy="767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660026</xdr:colOff>
      <xdr:row>23</xdr:row>
      <xdr:rowOff>224678</xdr:rowOff>
    </xdr:from>
    <xdr:to>
      <xdr:col>12</xdr:col>
      <xdr:colOff>507626</xdr:colOff>
      <xdr:row>26</xdr:row>
      <xdr:rowOff>110378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E1860C12-4817-442A-842C-C98578EFFB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6946526" y="7183531"/>
          <a:ext cx="2424953" cy="7933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showGridLines="0" view="pageBreakPreview" topLeftCell="A19" zoomScale="60" zoomScaleNormal="70" workbookViewId="0">
      <selection activeCell="L19" sqref="L1:U1048576"/>
    </sheetView>
  </sheetViews>
  <sheetFormatPr defaultColWidth="9.140625" defaultRowHeight="23.1" customHeight="1" x14ac:dyDescent="0.5"/>
  <cols>
    <col min="1" max="1" width="48.7109375" style="54" customWidth="1"/>
    <col min="2" max="2" width="1.140625" style="32" customWidth="1"/>
    <col min="3" max="3" width="7.85546875" style="32" customWidth="1"/>
    <col min="4" max="4" width="0.85546875" style="32" customWidth="1"/>
    <col min="5" max="5" width="16.85546875" style="32" customWidth="1"/>
    <col min="6" max="6" width="0.85546875" style="32" customWidth="1"/>
    <col min="7" max="7" width="16.85546875" style="13" customWidth="1"/>
    <col min="8" max="8" width="0.85546875" style="37" customWidth="1"/>
    <col min="9" max="9" width="16.85546875" style="13" customWidth="1"/>
    <col min="10" max="10" width="0.85546875" style="13" customWidth="1"/>
    <col min="11" max="11" width="16.85546875" style="13" customWidth="1"/>
    <col min="12" max="16384" width="9.140625" style="12"/>
  </cols>
  <sheetData>
    <row r="1" spans="1:11" s="127" customFormat="1" ht="23.1" customHeight="1" x14ac:dyDescent="0.5">
      <c r="A1" s="136" t="s">
        <v>46</v>
      </c>
      <c r="B1" s="136"/>
      <c r="C1" s="136"/>
      <c r="D1" s="136"/>
      <c r="E1" s="136"/>
      <c r="F1" s="136"/>
      <c r="G1" s="136"/>
      <c r="H1" s="42"/>
    </row>
    <row r="2" spans="1:11" ht="23.1" customHeight="1" x14ac:dyDescent="0.5">
      <c r="A2" s="136" t="s">
        <v>77</v>
      </c>
      <c r="B2" s="136"/>
      <c r="C2" s="136"/>
      <c r="D2" s="136"/>
      <c r="E2" s="136"/>
      <c r="F2" s="136"/>
      <c r="G2" s="136"/>
      <c r="H2" s="23"/>
      <c r="I2" s="12"/>
      <c r="J2" s="12"/>
      <c r="K2" s="12"/>
    </row>
    <row r="3" spans="1:11" s="127" customFormat="1" ht="23.1" customHeight="1" x14ac:dyDescent="0.5">
      <c r="A3" s="136" t="s">
        <v>175</v>
      </c>
      <c r="B3" s="136"/>
      <c r="C3" s="136"/>
      <c r="D3" s="136"/>
      <c r="E3" s="136"/>
      <c r="F3" s="136"/>
      <c r="G3" s="136"/>
      <c r="H3" s="42"/>
    </row>
    <row r="4" spans="1:11" ht="23.1" customHeight="1" x14ac:dyDescent="0.5">
      <c r="A4" s="12"/>
      <c r="B4" s="12"/>
      <c r="F4" s="12"/>
      <c r="H4" s="23"/>
      <c r="I4" s="12"/>
      <c r="K4" s="68" t="s">
        <v>3</v>
      </c>
    </row>
    <row r="5" spans="1:11" ht="23.1" customHeight="1" x14ac:dyDescent="0.5">
      <c r="A5" s="12"/>
      <c r="B5" s="12"/>
      <c r="E5" s="138" t="s">
        <v>129</v>
      </c>
      <c r="F5" s="138"/>
      <c r="G5" s="138"/>
      <c r="H5" s="23"/>
      <c r="I5" s="12"/>
    </row>
    <row r="6" spans="1:11" ht="23.1" customHeight="1" x14ac:dyDescent="0.5">
      <c r="A6" s="12"/>
      <c r="B6" s="12"/>
      <c r="E6" s="137" t="s">
        <v>128</v>
      </c>
      <c r="F6" s="137"/>
      <c r="G6" s="137"/>
      <c r="H6" s="65"/>
      <c r="I6" s="137" t="s">
        <v>1</v>
      </c>
      <c r="J6" s="137"/>
      <c r="K6" s="137"/>
    </row>
    <row r="7" spans="1:11" ht="23.1" customHeight="1" x14ac:dyDescent="0.5">
      <c r="A7" s="12"/>
      <c r="B7" s="12"/>
      <c r="E7" s="74" t="s">
        <v>176</v>
      </c>
      <c r="F7" s="12"/>
      <c r="G7" s="74" t="s">
        <v>83</v>
      </c>
      <c r="H7" s="74"/>
      <c r="I7" s="74" t="s">
        <v>176</v>
      </c>
      <c r="J7" s="12"/>
      <c r="K7" s="74" t="s">
        <v>83</v>
      </c>
    </row>
    <row r="8" spans="1:11" ht="23.1" customHeight="1" x14ac:dyDescent="0.5">
      <c r="A8" s="12"/>
      <c r="B8" s="14"/>
      <c r="C8" s="129" t="s">
        <v>31</v>
      </c>
      <c r="D8" s="37"/>
      <c r="E8" s="67">
        <v>2019</v>
      </c>
      <c r="F8" s="23"/>
      <c r="G8" s="67">
        <v>2018</v>
      </c>
      <c r="H8" s="74"/>
      <c r="I8" s="67">
        <v>2019</v>
      </c>
      <c r="J8" s="23"/>
      <c r="K8" s="67">
        <v>2018</v>
      </c>
    </row>
    <row r="9" spans="1:11" ht="23.1" customHeight="1" x14ac:dyDescent="0.5">
      <c r="A9" s="12"/>
      <c r="B9" s="14"/>
      <c r="C9" s="37"/>
      <c r="D9" s="37"/>
      <c r="E9" s="74" t="s">
        <v>133</v>
      </c>
      <c r="F9" s="23"/>
      <c r="G9" s="74" t="s">
        <v>134</v>
      </c>
      <c r="H9" s="74"/>
      <c r="I9" s="74" t="s">
        <v>133</v>
      </c>
      <c r="J9" s="23"/>
      <c r="K9" s="74" t="s">
        <v>134</v>
      </c>
    </row>
    <row r="10" spans="1:11" ht="23.1" customHeight="1" x14ac:dyDescent="0.5">
      <c r="A10" s="12"/>
      <c r="B10" s="14"/>
      <c r="C10" s="37"/>
      <c r="D10" s="37"/>
      <c r="E10" s="74" t="s">
        <v>135</v>
      </c>
      <c r="F10" s="23"/>
      <c r="G10" s="74"/>
      <c r="H10" s="74"/>
      <c r="I10" s="74" t="s">
        <v>135</v>
      </c>
      <c r="J10" s="23"/>
      <c r="K10" s="74"/>
    </row>
    <row r="11" spans="1:11" ht="23.1" customHeight="1" x14ac:dyDescent="0.5">
      <c r="A11" s="2" t="s">
        <v>4</v>
      </c>
      <c r="B11" s="12"/>
      <c r="F11" s="12"/>
      <c r="G11" s="15"/>
      <c r="H11" s="23"/>
      <c r="I11" s="15"/>
      <c r="J11" s="15"/>
      <c r="K11" s="15"/>
    </row>
    <row r="12" spans="1:11" ht="23.1" customHeight="1" x14ac:dyDescent="0.5">
      <c r="A12" s="6" t="s">
        <v>87</v>
      </c>
      <c r="B12" s="16"/>
      <c r="C12" s="34" t="s">
        <v>141</v>
      </c>
      <c r="D12" s="34"/>
      <c r="E12" s="100">
        <v>133903988</v>
      </c>
      <c r="F12" s="20"/>
      <c r="G12" s="128">
        <v>119443830</v>
      </c>
      <c r="H12" s="128"/>
      <c r="I12" s="100">
        <v>133903988</v>
      </c>
      <c r="J12" s="76"/>
      <c r="K12" s="128">
        <v>119443830</v>
      </c>
    </row>
    <row r="13" spans="1:11" ht="23.1" customHeight="1" x14ac:dyDescent="0.5">
      <c r="A13" s="6" t="s">
        <v>62</v>
      </c>
      <c r="B13" s="16"/>
      <c r="C13" s="34" t="s">
        <v>142</v>
      </c>
      <c r="D13" s="34"/>
      <c r="E13" s="100">
        <v>364027418</v>
      </c>
      <c r="F13" s="20"/>
      <c r="G13" s="128">
        <v>441292191</v>
      </c>
      <c r="H13" s="128"/>
      <c r="I13" s="100">
        <v>364027418</v>
      </c>
      <c r="J13" s="76"/>
      <c r="K13" s="128">
        <v>441292191</v>
      </c>
    </row>
    <row r="14" spans="1:11" ht="23.1" customHeight="1" x14ac:dyDescent="0.5">
      <c r="A14" s="6" t="s">
        <v>5</v>
      </c>
      <c r="B14" s="16"/>
      <c r="C14" s="34"/>
      <c r="D14" s="34"/>
      <c r="E14" s="100">
        <v>9548570</v>
      </c>
      <c r="F14" s="20"/>
      <c r="G14" s="128">
        <v>7176640</v>
      </c>
      <c r="H14" s="128"/>
      <c r="I14" s="100">
        <v>9548570</v>
      </c>
      <c r="J14" s="76"/>
      <c r="K14" s="128">
        <v>7176640</v>
      </c>
    </row>
    <row r="15" spans="1:11" ht="23.1" customHeight="1" x14ac:dyDescent="0.5">
      <c r="A15" s="6" t="s">
        <v>57</v>
      </c>
      <c r="B15" s="16"/>
      <c r="C15" s="34" t="s">
        <v>143</v>
      </c>
      <c r="D15" s="34"/>
      <c r="E15" s="100">
        <v>560260277</v>
      </c>
      <c r="F15" s="20"/>
      <c r="G15" s="128">
        <v>451918948</v>
      </c>
      <c r="H15" s="128"/>
      <c r="I15" s="100">
        <v>560260277</v>
      </c>
      <c r="J15" s="76"/>
      <c r="K15" s="128">
        <v>451918948</v>
      </c>
    </row>
    <row r="16" spans="1:11" ht="23.1" customHeight="1" x14ac:dyDescent="0.5">
      <c r="A16" s="6" t="s">
        <v>92</v>
      </c>
      <c r="B16" s="16"/>
      <c r="C16" s="34" t="s">
        <v>60</v>
      </c>
      <c r="D16" s="34"/>
      <c r="E16" s="100">
        <v>416059414</v>
      </c>
      <c r="F16" s="20"/>
      <c r="G16" s="128">
        <v>579118997</v>
      </c>
      <c r="H16" s="128"/>
      <c r="I16" s="100">
        <v>416059414</v>
      </c>
      <c r="J16" s="76"/>
      <c r="K16" s="128">
        <v>579118997</v>
      </c>
    </row>
    <row r="17" spans="1:11" ht="23.1" customHeight="1" x14ac:dyDescent="0.5">
      <c r="A17" s="6" t="s">
        <v>65</v>
      </c>
      <c r="B17" s="16"/>
      <c r="C17" s="34"/>
      <c r="D17" s="34"/>
      <c r="E17" s="128"/>
      <c r="F17" s="20"/>
      <c r="G17" s="128"/>
      <c r="H17" s="76"/>
      <c r="I17" s="135"/>
      <c r="J17" s="128"/>
      <c r="K17" s="128"/>
    </row>
    <row r="18" spans="1:11" ht="23.1" customHeight="1" x14ac:dyDescent="0.5">
      <c r="A18" s="6" t="s">
        <v>6</v>
      </c>
      <c r="B18" s="16"/>
      <c r="C18" s="34" t="s">
        <v>66</v>
      </c>
      <c r="D18" s="34"/>
      <c r="E18" s="101">
        <v>3117354898</v>
      </c>
      <c r="F18" s="20"/>
      <c r="G18" s="128">
        <v>2820823822</v>
      </c>
      <c r="H18" s="76"/>
      <c r="I18" s="101">
        <v>3062130303</v>
      </c>
      <c r="J18" s="128"/>
      <c r="K18" s="128">
        <v>2765599227</v>
      </c>
    </row>
    <row r="19" spans="1:11" ht="23.1" customHeight="1" x14ac:dyDescent="0.5">
      <c r="A19" s="6" t="s">
        <v>30</v>
      </c>
      <c r="B19" s="16"/>
      <c r="C19" s="34" t="s">
        <v>70</v>
      </c>
      <c r="D19" s="34"/>
      <c r="E19" s="101">
        <v>948561</v>
      </c>
      <c r="F19" s="20"/>
      <c r="G19" s="128">
        <v>592076</v>
      </c>
      <c r="H19" s="76"/>
      <c r="I19" s="101">
        <v>948561</v>
      </c>
      <c r="J19" s="128"/>
      <c r="K19" s="128">
        <v>592076</v>
      </c>
    </row>
    <row r="20" spans="1:11" ht="23.1" customHeight="1" x14ac:dyDescent="0.5">
      <c r="A20" s="1" t="s">
        <v>126</v>
      </c>
      <c r="B20" s="16"/>
      <c r="C20" s="34" t="s">
        <v>67</v>
      </c>
      <c r="D20" s="34"/>
      <c r="E20" s="101">
        <v>28131589</v>
      </c>
      <c r="F20" s="20"/>
      <c r="G20" s="128">
        <v>32466779</v>
      </c>
      <c r="H20" s="76"/>
      <c r="I20" s="101">
        <v>43256079</v>
      </c>
      <c r="J20" s="128"/>
      <c r="K20" s="128">
        <v>43256079</v>
      </c>
    </row>
    <row r="21" spans="1:11" ht="23.1" customHeight="1" x14ac:dyDescent="0.5">
      <c r="A21" s="6" t="s">
        <v>63</v>
      </c>
      <c r="B21" s="16"/>
      <c r="C21" s="34" t="s">
        <v>93</v>
      </c>
      <c r="D21" s="34"/>
      <c r="E21" s="101">
        <v>248310575</v>
      </c>
      <c r="F21" s="20"/>
      <c r="G21" s="128">
        <v>258354225</v>
      </c>
      <c r="H21" s="76"/>
      <c r="I21" s="101">
        <v>248310575</v>
      </c>
      <c r="J21" s="128"/>
      <c r="K21" s="128">
        <v>258354225</v>
      </c>
    </row>
    <row r="22" spans="1:11" ht="23.1" customHeight="1" x14ac:dyDescent="0.5">
      <c r="A22" s="6" t="s">
        <v>64</v>
      </c>
      <c r="B22" s="16"/>
      <c r="C22" s="34" t="s">
        <v>71</v>
      </c>
      <c r="D22" s="34"/>
      <c r="E22" s="101">
        <v>54426436</v>
      </c>
      <c r="F22" s="20"/>
      <c r="G22" s="128">
        <v>57420913</v>
      </c>
      <c r="H22" s="76"/>
      <c r="I22" s="101">
        <v>54426436</v>
      </c>
      <c r="J22" s="128"/>
      <c r="K22" s="128">
        <v>57420913</v>
      </c>
    </row>
    <row r="23" spans="1:11" ht="23.1" customHeight="1" x14ac:dyDescent="0.5">
      <c r="A23" s="6" t="s">
        <v>47</v>
      </c>
      <c r="B23" s="16"/>
      <c r="C23" s="34" t="s">
        <v>144</v>
      </c>
      <c r="D23" s="34"/>
      <c r="E23" s="101">
        <v>203262473</v>
      </c>
      <c r="F23" s="20"/>
      <c r="G23" s="128">
        <v>181256430</v>
      </c>
      <c r="H23" s="76"/>
      <c r="I23" s="101">
        <v>200237575</v>
      </c>
      <c r="J23" s="128"/>
      <c r="K23" s="128">
        <v>179098570</v>
      </c>
    </row>
    <row r="24" spans="1:11" ht="23.1" customHeight="1" x14ac:dyDescent="0.5">
      <c r="A24" s="1" t="s">
        <v>7</v>
      </c>
      <c r="B24" s="16"/>
      <c r="C24" s="34"/>
      <c r="D24" s="34"/>
      <c r="E24" s="128"/>
      <c r="F24" s="20"/>
      <c r="G24" s="128"/>
      <c r="H24" s="76"/>
      <c r="I24" s="135"/>
      <c r="J24" s="128"/>
      <c r="K24" s="128"/>
    </row>
    <row r="25" spans="1:11" ht="23.1" customHeight="1" x14ac:dyDescent="0.5">
      <c r="A25" s="1" t="s">
        <v>74</v>
      </c>
      <c r="B25" s="16"/>
      <c r="C25" s="34" t="s">
        <v>94</v>
      </c>
      <c r="D25" s="34"/>
      <c r="E25" s="102">
        <v>135085320</v>
      </c>
      <c r="F25" s="20"/>
      <c r="G25" s="128">
        <v>117409834</v>
      </c>
      <c r="H25" s="76"/>
      <c r="I25" s="102">
        <v>135085320</v>
      </c>
      <c r="J25" s="128"/>
      <c r="K25" s="128">
        <v>117409834</v>
      </c>
    </row>
    <row r="26" spans="1:11" ht="23.1" customHeight="1" x14ac:dyDescent="0.5">
      <c r="A26" s="1" t="s">
        <v>91</v>
      </c>
      <c r="B26" s="16"/>
      <c r="C26" s="34"/>
      <c r="D26" s="34"/>
      <c r="E26" s="102">
        <v>94645168</v>
      </c>
      <c r="F26" s="20"/>
      <c r="G26" s="128">
        <v>21732674</v>
      </c>
      <c r="H26" s="76"/>
      <c r="I26" s="102">
        <v>94645168</v>
      </c>
      <c r="J26" s="128"/>
      <c r="K26" s="128">
        <v>21732674</v>
      </c>
    </row>
    <row r="27" spans="1:11" ht="23.1" customHeight="1" x14ac:dyDescent="0.5">
      <c r="A27" s="1" t="s">
        <v>8</v>
      </c>
      <c r="B27" s="16"/>
      <c r="C27" s="34"/>
      <c r="D27" s="34"/>
      <c r="E27" s="102">
        <v>146929618</v>
      </c>
      <c r="F27" s="20"/>
      <c r="G27" s="128">
        <v>138987912</v>
      </c>
      <c r="H27" s="76"/>
      <c r="I27" s="102">
        <v>146929618</v>
      </c>
      <c r="J27" s="128"/>
      <c r="K27" s="128">
        <v>138987912</v>
      </c>
    </row>
    <row r="28" spans="1:11" ht="23.1" customHeight="1" thickBot="1" x14ac:dyDescent="0.55000000000000004">
      <c r="A28" s="3" t="s">
        <v>9</v>
      </c>
      <c r="B28" s="12"/>
      <c r="C28" s="64"/>
      <c r="D28" s="64"/>
      <c r="E28" s="83">
        <f>SUM(E12:E27)</f>
        <v>5512894305</v>
      </c>
      <c r="F28" s="20"/>
      <c r="G28" s="83">
        <f>SUM(G12:G27)</f>
        <v>5227995271</v>
      </c>
      <c r="H28" s="55"/>
      <c r="I28" s="83">
        <f>SUM(I12:I27)</f>
        <v>5469769302</v>
      </c>
      <c r="J28" s="128"/>
      <c r="K28" s="83">
        <f>SUM(K12:K27)</f>
        <v>5181402116</v>
      </c>
    </row>
    <row r="29" spans="1:11" ht="23.1" customHeight="1" thickTop="1" x14ac:dyDescent="0.5">
      <c r="A29" s="12"/>
      <c r="B29" s="12"/>
      <c r="F29" s="12"/>
      <c r="H29" s="23"/>
    </row>
    <row r="30" spans="1:11" ht="23.1" customHeight="1" x14ac:dyDescent="0.5">
      <c r="A30" s="1" t="s">
        <v>10</v>
      </c>
      <c r="B30" s="12"/>
      <c r="F30" s="12"/>
      <c r="H30" s="23"/>
    </row>
    <row r="31" spans="1:11" s="127" customFormat="1" ht="21.95" customHeight="1" x14ac:dyDescent="0.5">
      <c r="A31" s="136" t="s">
        <v>46</v>
      </c>
      <c r="B31" s="136"/>
      <c r="C31" s="136"/>
      <c r="D31" s="136"/>
      <c r="E31" s="136"/>
      <c r="F31" s="136"/>
      <c r="G31" s="136"/>
      <c r="H31" s="42"/>
    </row>
    <row r="32" spans="1:11" ht="21.95" customHeight="1" x14ac:dyDescent="0.5">
      <c r="A32" s="136" t="s">
        <v>78</v>
      </c>
      <c r="B32" s="136"/>
      <c r="C32" s="136"/>
      <c r="D32" s="136"/>
      <c r="E32" s="136"/>
      <c r="F32" s="136"/>
      <c r="G32" s="136"/>
      <c r="H32" s="23"/>
      <c r="I32" s="12"/>
      <c r="J32" s="12"/>
      <c r="K32" s="12"/>
    </row>
    <row r="33" spans="1:11" s="127" customFormat="1" ht="21.95" customHeight="1" x14ac:dyDescent="0.5">
      <c r="A33" s="136" t="s">
        <v>175</v>
      </c>
      <c r="B33" s="136"/>
      <c r="C33" s="136"/>
      <c r="D33" s="136"/>
      <c r="E33" s="136"/>
      <c r="F33" s="136"/>
      <c r="G33" s="136"/>
      <c r="H33" s="42"/>
    </row>
    <row r="34" spans="1:11" ht="21.95" customHeight="1" x14ac:dyDescent="0.5">
      <c r="A34" s="12"/>
      <c r="B34" s="12"/>
      <c r="F34" s="12"/>
      <c r="H34" s="23"/>
      <c r="I34" s="12"/>
      <c r="J34" s="68"/>
      <c r="K34" s="68" t="s">
        <v>3</v>
      </c>
    </row>
    <row r="35" spans="1:11" ht="21.95" customHeight="1" x14ac:dyDescent="0.5">
      <c r="A35" s="12"/>
      <c r="B35" s="12"/>
      <c r="E35" s="138" t="s">
        <v>129</v>
      </c>
      <c r="F35" s="138"/>
      <c r="G35" s="138"/>
      <c r="H35" s="23"/>
      <c r="I35" s="12"/>
      <c r="J35" s="68"/>
      <c r="K35" s="68"/>
    </row>
    <row r="36" spans="1:11" ht="21.95" customHeight="1" x14ac:dyDescent="0.5">
      <c r="A36" s="12"/>
      <c r="B36" s="12"/>
      <c r="E36" s="137" t="s">
        <v>128</v>
      </c>
      <c r="F36" s="137"/>
      <c r="G36" s="137"/>
      <c r="H36" s="65"/>
      <c r="I36" s="137" t="s">
        <v>1</v>
      </c>
      <c r="J36" s="137"/>
      <c r="K36" s="137"/>
    </row>
    <row r="37" spans="1:11" ht="21.95" customHeight="1" x14ac:dyDescent="0.5">
      <c r="A37" s="12"/>
      <c r="B37" s="12"/>
      <c r="E37" s="74" t="s">
        <v>176</v>
      </c>
      <c r="F37" s="12"/>
      <c r="G37" s="74" t="s">
        <v>83</v>
      </c>
      <c r="H37" s="74"/>
      <c r="I37" s="74" t="s">
        <v>176</v>
      </c>
      <c r="J37" s="12"/>
      <c r="K37" s="74" t="s">
        <v>83</v>
      </c>
    </row>
    <row r="38" spans="1:11" ht="21.95" customHeight="1" x14ac:dyDescent="0.5">
      <c r="A38" s="12"/>
      <c r="B38" s="14"/>
      <c r="C38" s="129" t="s">
        <v>31</v>
      </c>
      <c r="D38" s="37"/>
      <c r="E38" s="67">
        <v>2019</v>
      </c>
      <c r="F38" s="23"/>
      <c r="G38" s="67">
        <v>2018</v>
      </c>
      <c r="H38" s="74"/>
      <c r="I38" s="67">
        <v>2019</v>
      </c>
      <c r="J38" s="23"/>
      <c r="K38" s="67">
        <v>2018</v>
      </c>
    </row>
    <row r="39" spans="1:11" ht="21.95" customHeight="1" x14ac:dyDescent="0.5">
      <c r="A39" s="12"/>
      <c r="B39" s="14"/>
      <c r="C39" s="37"/>
      <c r="D39" s="37"/>
      <c r="E39" s="74" t="s">
        <v>133</v>
      </c>
      <c r="F39" s="23"/>
      <c r="G39" s="74" t="s">
        <v>134</v>
      </c>
      <c r="H39" s="74"/>
      <c r="I39" s="74" t="s">
        <v>133</v>
      </c>
      <c r="J39" s="23"/>
      <c r="K39" s="74" t="s">
        <v>134</v>
      </c>
    </row>
    <row r="40" spans="1:11" ht="21.95" customHeight="1" x14ac:dyDescent="0.5">
      <c r="A40" s="12"/>
      <c r="B40" s="14"/>
      <c r="C40" s="37"/>
      <c r="D40" s="37"/>
      <c r="E40" s="74" t="s">
        <v>135</v>
      </c>
      <c r="F40" s="23"/>
      <c r="G40" s="74"/>
      <c r="H40" s="74"/>
      <c r="I40" s="74" t="s">
        <v>135</v>
      </c>
      <c r="J40" s="23"/>
      <c r="K40" s="74"/>
    </row>
    <row r="41" spans="1:11" ht="21.95" customHeight="1" x14ac:dyDescent="0.5">
      <c r="A41" s="3" t="s">
        <v>49</v>
      </c>
      <c r="B41" s="14"/>
      <c r="C41" s="33"/>
      <c r="D41" s="33"/>
      <c r="E41" s="33"/>
      <c r="F41" s="14"/>
      <c r="G41" s="7"/>
      <c r="H41" s="14"/>
      <c r="I41" s="10"/>
      <c r="J41" s="11"/>
      <c r="K41" s="7"/>
    </row>
    <row r="42" spans="1:11" ht="21.95" customHeight="1" x14ac:dyDescent="0.5">
      <c r="A42" s="3" t="s">
        <v>11</v>
      </c>
      <c r="B42" s="12"/>
      <c r="F42" s="12"/>
      <c r="G42" s="17"/>
      <c r="H42" s="23"/>
      <c r="I42" s="17"/>
      <c r="J42" s="17"/>
      <c r="K42" s="17"/>
    </row>
    <row r="43" spans="1:11" ht="21.95" customHeight="1" x14ac:dyDescent="0.5">
      <c r="A43" s="6" t="s">
        <v>13</v>
      </c>
      <c r="B43" s="16"/>
      <c r="C43" s="34" t="s">
        <v>58</v>
      </c>
      <c r="D43" s="34"/>
      <c r="E43" s="103">
        <v>2398376738</v>
      </c>
      <c r="F43" s="20"/>
      <c r="G43" s="128">
        <v>2196320380</v>
      </c>
      <c r="H43" s="76"/>
      <c r="I43" s="103">
        <v>2398376738</v>
      </c>
      <c r="J43" s="128"/>
      <c r="K43" s="128">
        <v>2196320380</v>
      </c>
    </row>
    <row r="44" spans="1:11" ht="21.95" customHeight="1" x14ac:dyDescent="0.5">
      <c r="A44" s="6" t="s">
        <v>12</v>
      </c>
      <c r="B44" s="16"/>
      <c r="C44" s="34" t="s">
        <v>145</v>
      </c>
      <c r="D44" s="34"/>
      <c r="E44" s="103">
        <v>717578565</v>
      </c>
      <c r="F44" s="20"/>
      <c r="G44" s="128">
        <v>674431561</v>
      </c>
      <c r="H44" s="128"/>
      <c r="I44" s="103">
        <v>717578565</v>
      </c>
      <c r="J44" s="76"/>
      <c r="K44" s="128">
        <v>674431561</v>
      </c>
    </row>
    <row r="45" spans="1:11" ht="21.95" customHeight="1" x14ac:dyDescent="0.5">
      <c r="A45" s="130" t="s">
        <v>164</v>
      </c>
      <c r="B45" s="16"/>
      <c r="C45" s="34"/>
      <c r="D45" s="34"/>
      <c r="E45" s="103">
        <v>12862581</v>
      </c>
      <c r="F45" s="20"/>
      <c r="G45" s="128">
        <v>0</v>
      </c>
      <c r="H45" s="128"/>
      <c r="I45" s="103">
        <v>12862581</v>
      </c>
      <c r="J45" s="76"/>
      <c r="K45" s="128">
        <v>0</v>
      </c>
    </row>
    <row r="46" spans="1:11" ht="21.95" customHeight="1" x14ac:dyDescent="0.5">
      <c r="A46" s="6" t="s">
        <v>54</v>
      </c>
      <c r="B46" s="16"/>
      <c r="C46" s="34" t="s">
        <v>159</v>
      </c>
      <c r="D46" s="34"/>
      <c r="E46" s="103">
        <v>66672384</v>
      </c>
      <c r="F46" s="20"/>
      <c r="G46" s="128">
        <v>50076495</v>
      </c>
      <c r="H46" s="128"/>
      <c r="I46" s="103">
        <v>66672384</v>
      </c>
      <c r="J46" s="76"/>
      <c r="K46" s="128">
        <v>50076495</v>
      </c>
    </row>
    <row r="47" spans="1:11" ht="21.95" customHeight="1" x14ac:dyDescent="0.5">
      <c r="A47" s="6" t="s">
        <v>56</v>
      </c>
      <c r="B47" s="18"/>
      <c r="C47" s="34"/>
      <c r="D47" s="34"/>
      <c r="E47" s="103"/>
      <c r="F47" s="20"/>
      <c r="G47" s="128"/>
      <c r="H47" s="76"/>
      <c r="I47" s="103"/>
      <c r="J47" s="128"/>
      <c r="K47" s="128"/>
    </row>
    <row r="48" spans="1:11" ht="21.95" customHeight="1" x14ac:dyDescent="0.5">
      <c r="A48" s="6" t="s">
        <v>84</v>
      </c>
      <c r="B48" s="18"/>
      <c r="C48" s="34"/>
      <c r="D48" s="34"/>
      <c r="E48" s="103">
        <v>70865032</v>
      </c>
      <c r="F48" s="20"/>
      <c r="G48" s="128">
        <v>71796074</v>
      </c>
      <c r="H48" s="76"/>
      <c r="I48" s="103">
        <v>70865032</v>
      </c>
      <c r="J48" s="128"/>
      <c r="K48" s="128">
        <v>71796074</v>
      </c>
    </row>
    <row r="49" spans="1:11" ht="21.95" customHeight="1" x14ac:dyDescent="0.5">
      <c r="A49" s="1" t="s">
        <v>14</v>
      </c>
      <c r="B49" s="18"/>
      <c r="C49" s="24"/>
      <c r="D49" s="24"/>
      <c r="E49" s="103">
        <v>66675837</v>
      </c>
      <c r="F49" s="20"/>
      <c r="G49" s="128">
        <v>83753471</v>
      </c>
      <c r="H49" s="76"/>
      <c r="I49" s="103">
        <v>66675837</v>
      </c>
      <c r="J49" s="128"/>
      <c r="K49" s="128">
        <v>83753471</v>
      </c>
    </row>
    <row r="50" spans="1:11" ht="21.95" customHeight="1" x14ac:dyDescent="0.5">
      <c r="A50" s="93" t="s">
        <v>125</v>
      </c>
      <c r="B50" s="18"/>
      <c r="C50" s="34"/>
      <c r="D50" s="34"/>
      <c r="E50" s="103">
        <v>17870528</v>
      </c>
      <c r="F50" s="20"/>
      <c r="G50" s="128">
        <v>17990612</v>
      </c>
      <c r="H50" s="76"/>
      <c r="I50" s="103">
        <v>17870528</v>
      </c>
      <c r="J50" s="128"/>
      <c r="K50" s="128">
        <v>17990612</v>
      </c>
    </row>
    <row r="51" spans="1:11" ht="21.95" customHeight="1" x14ac:dyDescent="0.5">
      <c r="A51" s="1" t="s">
        <v>181</v>
      </c>
      <c r="B51" s="18"/>
      <c r="C51" s="34"/>
      <c r="D51" s="34"/>
      <c r="E51" s="103">
        <v>8116053</v>
      </c>
      <c r="F51" s="20"/>
      <c r="G51" s="135">
        <v>0</v>
      </c>
      <c r="H51" s="76"/>
      <c r="I51" s="103">
        <v>8116053</v>
      </c>
      <c r="J51" s="135"/>
      <c r="K51" s="135">
        <v>0</v>
      </c>
    </row>
    <row r="52" spans="1:11" ht="21.95" customHeight="1" x14ac:dyDescent="0.5">
      <c r="A52" s="1" t="s">
        <v>8</v>
      </c>
      <c r="B52" s="16"/>
      <c r="C52" s="34"/>
      <c r="D52" s="34"/>
      <c r="E52" s="103">
        <v>53429121</v>
      </c>
      <c r="F52" s="20"/>
      <c r="G52" s="128">
        <v>26451936</v>
      </c>
      <c r="H52" s="76"/>
      <c r="I52" s="103">
        <v>53429121</v>
      </c>
      <c r="J52" s="128"/>
      <c r="K52" s="128">
        <v>26451936</v>
      </c>
    </row>
    <row r="53" spans="1:11" ht="21.95" customHeight="1" x14ac:dyDescent="0.5">
      <c r="A53" s="3" t="s">
        <v>15</v>
      </c>
      <c r="B53" s="16"/>
      <c r="C53" s="34"/>
      <c r="D53" s="34"/>
      <c r="E53" s="63">
        <f>SUM(E43:E52)</f>
        <v>3412446839</v>
      </c>
      <c r="F53" s="20"/>
      <c r="G53" s="63">
        <f>SUM(G43:G52)</f>
        <v>3120820529</v>
      </c>
      <c r="H53" s="76"/>
      <c r="I53" s="63">
        <f>SUM(I43:I52)</f>
        <v>3412446839</v>
      </c>
      <c r="J53" s="128"/>
      <c r="K53" s="63">
        <f>SUM(K43:K52)</f>
        <v>3120820529</v>
      </c>
    </row>
    <row r="54" spans="1:11" ht="21.95" customHeight="1" x14ac:dyDescent="0.5">
      <c r="A54" s="19" t="s">
        <v>50</v>
      </c>
      <c r="B54" s="16"/>
      <c r="C54" s="34"/>
      <c r="D54" s="34"/>
      <c r="E54" s="34"/>
      <c r="F54" s="20"/>
      <c r="G54" s="128"/>
      <c r="H54" s="34"/>
      <c r="I54" s="128"/>
      <c r="J54" s="128"/>
      <c r="K54" s="128"/>
    </row>
    <row r="55" spans="1:11" ht="21.95" customHeight="1" x14ac:dyDescent="0.5">
      <c r="A55" s="9" t="s">
        <v>16</v>
      </c>
      <c r="B55" s="16"/>
      <c r="C55" s="34" t="s">
        <v>174</v>
      </c>
      <c r="D55" s="34"/>
      <c r="E55" s="34"/>
      <c r="F55" s="20"/>
      <c r="G55" s="128"/>
      <c r="H55" s="34"/>
      <c r="I55" s="128"/>
      <c r="J55" s="128"/>
      <c r="K55" s="128"/>
    </row>
    <row r="56" spans="1:11" ht="21.95" customHeight="1" x14ac:dyDescent="0.5">
      <c r="A56" s="9" t="s">
        <v>17</v>
      </c>
      <c r="B56" s="16"/>
      <c r="C56" s="34"/>
      <c r="D56" s="34"/>
      <c r="E56" s="34"/>
      <c r="F56" s="20"/>
      <c r="G56" s="128"/>
      <c r="H56" s="34"/>
      <c r="I56" s="128"/>
      <c r="J56" s="128"/>
      <c r="K56" s="128"/>
    </row>
    <row r="57" spans="1:11" ht="21.95" customHeight="1" x14ac:dyDescent="0.5">
      <c r="A57" s="1" t="s">
        <v>165</v>
      </c>
      <c r="B57" s="16"/>
      <c r="C57" s="34"/>
      <c r="D57" s="34"/>
    </row>
    <row r="58" spans="1:11" ht="21.95" customHeight="1" x14ac:dyDescent="0.5">
      <c r="A58" s="12" t="s">
        <v>156</v>
      </c>
      <c r="B58" s="16"/>
      <c r="C58" s="34"/>
      <c r="D58" s="34"/>
      <c r="E58" s="126"/>
      <c r="F58" s="50"/>
      <c r="G58" s="126"/>
      <c r="H58" s="50"/>
      <c r="I58" s="126"/>
      <c r="J58" s="76"/>
      <c r="K58" s="50"/>
    </row>
    <row r="59" spans="1:11" ht="21.95" customHeight="1" thickBot="1" x14ac:dyDescent="0.55000000000000004">
      <c r="A59" s="12" t="s">
        <v>157</v>
      </c>
      <c r="B59" s="16"/>
      <c r="C59" s="34"/>
      <c r="D59" s="34"/>
      <c r="E59" s="94">
        <v>350000000</v>
      </c>
      <c r="F59" s="50"/>
      <c r="G59" s="94">
        <v>340000000</v>
      </c>
      <c r="H59" s="50"/>
      <c r="I59" s="94">
        <v>350000000</v>
      </c>
      <c r="J59" s="76"/>
      <c r="K59" s="49">
        <v>340000000</v>
      </c>
    </row>
    <row r="60" spans="1:11" ht="21.95" customHeight="1" thickTop="1" x14ac:dyDescent="0.5">
      <c r="A60" s="9" t="s">
        <v>59</v>
      </c>
      <c r="B60" s="16"/>
      <c r="C60" s="34"/>
      <c r="D60" s="34"/>
      <c r="E60" s="34"/>
      <c r="F60" s="20"/>
      <c r="G60" s="128"/>
      <c r="H60" s="76"/>
      <c r="I60" s="34"/>
      <c r="J60" s="128"/>
      <c r="K60" s="128"/>
    </row>
    <row r="61" spans="1:11" ht="21.95" customHeight="1" x14ac:dyDescent="0.5">
      <c r="A61" s="1" t="s">
        <v>165</v>
      </c>
      <c r="B61" s="16"/>
      <c r="C61" s="34"/>
      <c r="D61" s="34"/>
    </row>
    <row r="62" spans="1:11" ht="21.95" customHeight="1" x14ac:dyDescent="0.5">
      <c r="A62" s="12" t="s">
        <v>158</v>
      </c>
      <c r="B62" s="16"/>
      <c r="C62" s="34"/>
      <c r="D62" s="34"/>
      <c r="E62" s="50"/>
      <c r="F62" s="50"/>
      <c r="G62" s="50"/>
      <c r="H62" s="76"/>
      <c r="I62" s="50"/>
      <c r="J62" s="50"/>
      <c r="K62" s="50"/>
    </row>
    <row r="63" spans="1:11" ht="21.95" customHeight="1" x14ac:dyDescent="0.5">
      <c r="A63" s="12" t="s">
        <v>157</v>
      </c>
      <c r="B63" s="16"/>
      <c r="C63" s="34"/>
      <c r="D63" s="34"/>
      <c r="E63" s="50">
        <v>350000000</v>
      </c>
      <c r="F63" s="50"/>
      <c r="G63" s="50">
        <v>340000000</v>
      </c>
      <c r="H63" s="76"/>
      <c r="I63" s="50">
        <v>350000000</v>
      </c>
      <c r="J63" s="50"/>
      <c r="K63" s="50">
        <v>340000000</v>
      </c>
    </row>
    <row r="64" spans="1:11" ht="21.95" customHeight="1" x14ac:dyDescent="0.5">
      <c r="A64" s="6" t="s">
        <v>18</v>
      </c>
      <c r="B64" s="16"/>
      <c r="C64" s="34"/>
      <c r="D64" s="34"/>
      <c r="E64" s="135">
        <v>647275073</v>
      </c>
      <c r="F64" s="20"/>
      <c r="G64" s="128">
        <v>647260093</v>
      </c>
      <c r="H64" s="76"/>
      <c r="I64" s="128">
        <v>647275073</v>
      </c>
      <c r="J64" s="128"/>
      <c r="K64" s="128">
        <v>647260093</v>
      </c>
    </row>
    <row r="65" spans="1:11" ht="21.95" customHeight="1" x14ac:dyDescent="0.5">
      <c r="A65" s="1" t="s">
        <v>19</v>
      </c>
      <c r="B65" s="16"/>
      <c r="C65" s="34"/>
      <c r="D65" s="34"/>
      <c r="E65" s="135"/>
      <c r="F65" s="20"/>
      <c r="G65" s="128"/>
      <c r="H65" s="76"/>
      <c r="I65" s="128"/>
      <c r="J65" s="128"/>
      <c r="K65" s="128"/>
    </row>
    <row r="66" spans="1:11" ht="21.95" customHeight="1" x14ac:dyDescent="0.5">
      <c r="A66" s="1" t="s">
        <v>20</v>
      </c>
      <c r="B66" s="16"/>
      <c r="C66" s="34"/>
      <c r="D66" s="34"/>
      <c r="E66" s="135"/>
      <c r="F66" s="20"/>
      <c r="G66" s="128"/>
      <c r="H66" s="76"/>
      <c r="I66" s="128"/>
      <c r="J66" s="128"/>
      <c r="K66" s="128"/>
    </row>
    <row r="67" spans="1:11" ht="21.95" customHeight="1" x14ac:dyDescent="0.5">
      <c r="A67" s="1" t="s">
        <v>75</v>
      </c>
      <c r="B67" s="16"/>
      <c r="C67" s="34"/>
      <c r="D67" s="34"/>
      <c r="E67" s="135">
        <v>34000000</v>
      </c>
      <c r="F67" s="20"/>
      <c r="G67" s="128">
        <v>34000000</v>
      </c>
      <c r="H67" s="76"/>
      <c r="I67" s="128">
        <v>34000000</v>
      </c>
      <c r="J67" s="128"/>
      <c r="K67" s="128">
        <v>34000000</v>
      </c>
    </row>
    <row r="68" spans="1:11" ht="21.95" customHeight="1" x14ac:dyDescent="0.5">
      <c r="A68" s="1" t="s">
        <v>21</v>
      </c>
      <c r="B68" s="16"/>
      <c r="C68" s="34"/>
      <c r="D68" s="34"/>
      <c r="E68" s="135">
        <v>20000000</v>
      </c>
      <c r="F68" s="20"/>
      <c r="G68" s="128">
        <v>20000000</v>
      </c>
      <c r="H68" s="76"/>
      <c r="I68" s="128">
        <v>20000000</v>
      </c>
      <c r="J68" s="128"/>
      <c r="K68" s="128">
        <v>20000000</v>
      </c>
    </row>
    <row r="69" spans="1:11" ht="21.95" customHeight="1" x14ac:dyDescent="0.5">
      <c r="A69" s="1" t="s">
        <v>22</v>
      </c>
      <c r="B69" s="16"/>
      <c r="C69" s="64"/>
      <c r="D69" s="64"/>
      <c r="E69" s="20">
        <v>1035638632</v>
      </c>
      <c r="F69" s="20"/>
      <c r="G69" s="20">
        <v>1084314951</v>
      </c>
      <c r="H69" s="76"/>
      <c r="I69" s="20">
        <v>987615831</v>
      </c>
      <c r="J69" s="128"/>
      <c r="K69" s="20">
        <v>1035119143</v>
      </c>
    </row>
    <row r="70" spans="1:11" ht="21.95" customHeight="1" x14ac:dyDescent="0.5">
      <c r="A70" s="9" t="s">
        <v>39</v>
      </c>
      <c r="B70" s="16"/>
      <c r="C70" s="64"/>
      <c r="D70" s="64"/>
      <c r="E70" s="52">
        <v>13533761</v>
      </c>
      <c r="F70" s="20"/>
      <c r="G70" s="52">
        <v>-18400302</v>
      </c>
      <c r="H70" s="76"/>
      <c r="I70" s="52">
        <v>18431559</v>
      </c>
      <c r="J70" s="128"/>
      <c r="K70" s="52">
        <v>-15797649</v>
      </c>
    </row>
    <row r="71" spans="1:11" ht="21.95" customHeight="1" x14ac:dyDescent="0.5">
      <c r="A71" s="19" t="s">
        <v>51</v>
      </c>
      <c r="B71" s="12"/>
      <c r="C71" s="64"/>
      <c r="D71" s="64"/>
      <c r="E71" s="52">
        <f>SUM(E62:E70)</f>
        <v>2100447466</v>
      </c>
      <c r="F71" s="20"/>
      <c r="G71" s="52">
        <f>SUM(G62:G70)</f>
        <v>2107174742</v>
      </c>
      <c r="H71" s="20"/>
      <c r="I71" s="52">
        <f>SUM(I62:I70)</f>
        <v>2057322463</v>
      </c>
      <c r="J71" s="20"/>
      <c r="K71" s="52">
        <f>SUM(K62:K70)</f>
        <v>2060581587</v>
      </c>
    </row>
    <row r="72" spans="1:11" ht="21.95" customHeight="1" thickBot="1" x14ac:dyDescent="0.55000000000000004">
      <c r="A72" s="19" t="s">
        <v>52</v>
      </c>
      <c r="B72" s="12"/>
      <c r="E72" s="95">
        <f>SUM(E53,E71)</f>
        <v>5512894305</v>
      </c>
      <c r="F72" s="20"/>
      <c r="G72" s="95">
        <f>SUM(G53,G71)</f>
        <v>5227995271</v>
      </c>
      <c r="H72" s="55"/>
      <c r="I72" s="95">
        <f>SUM(I53,I71)</f>
        <v>5469769302</v>
      </c>
      <c r="J72" s="128"/>
      <c r="K72" s="95">
        <f>SUM(K53,K71)</f>
        <v>5181402116</v>
      </c>
    </row>
    <row r="73" spans="1:11" ht="21.95" customHeight="1" thickTop="1" x14ac:dyDescent="0.5">
      <c r="A73" s="12"/>
      <c r="B73" s="12"/>
      <c r="E73" s="128">
        <f>+E72-E28</f>
        <v>0</v>
      </c>
      <c r="F73" s="20"/>
      <c r="G73" s="128">
        <f>+G72-G28</f>
        <v>0</v>
      </c>
      <c r="H73" s="55"/>
      <c r="I73" s="128">
        <f>+I72-I28</f>
        <v>0</v>
      </c>
      <c r="J73" s="128"/>
      <c r="K73" s="128">
        <f>+K72-K28</f>
        <v>0</v>
      </c>
    </row>
    <row r="74" spans="1:11" ht="21.95" customHeight="1" x14ac:dyDescent="0.5">
      <c r="A74" s="1" t="s">
        <v>10</v>
      </c>
      <c r="B74" s="12"/>
      <c r="F74" s="12"/>
      <c r="H74" s="23"/>
    </row>
    <row r="75" spans="1:11" ht="13.5" customHeight="1" x14ac:dyDescent="0.5">
      <c r="A75" s="12"/>
      <c r="B75" s="12"/>
      <c r="F75" s="12"/>
      <c r="H75" s="23"/>
    </row>
    <row r="76" spans="1:11" ht="21.95" customHeight="1" x14ac:dyDescent="0.5">
      <c r="A76" s="21"/>
      <c r="B76" s="22"/>
      <c r="C76" s="35"/>
      <c r="D76" s="35"/>
      <c r="E76" s="35"/>
      <c r="F76" s="22"/>
      <c r="H76" s="22"/>
      <c r="I76" s="22"/>
    </row>
    <row r="77" spans="1:11" ht="21.95" customHeight="1" x14ac:dyDescent="0.5">
      <c r="A77" s="12"/>
      <c r="B77" s="12"/>
      <c r="F77" s="12"/>
      <c r="H77" s="23"/>
    </row>
    <row r="78" spans="1:11" ht="21.95" customHeight="1" x14ac:dyDescent="0.5">
      <c r="A78" s="12"/>
      <c r="B78" s="60" t="s">
        <v>32</v>
      </c>
      <c r="F78" s="12"/>
      <c r="H78" s="23"/>
    </row>
    <row r="79" spans="1:11" ht="21.95" customHeight="1" x14ac:dyDescent="0.5">
      <c r="A79" s="21"/>
      <c r="B79" s="12"/>
      <c r="F79" s="12"/>
      <c r="H79" s="23"/>
    </row>
  </sheetData>
  <mergeCells count="12">
    <mergeCell ref="A1:G1"/>
    <mergeCell ref="A2:G2"/>
    <mergeCell ref="I6:K6"/>
    <mergeCell ref="I36:K36"/>
    <mergeCell ref="A3:G3"/>
    <mergeCell ref="A31:G31"/>
    <mergeCell ref="A32:G32"/>
    <mergeCell ref="A33:G33"/>
    <mergeCell ref="E6:G6"/>
    <mergeCell ref="E5:G5"/>
    <mergeCell ref="E36:G36"/>
    <mergeCell ref="E35:G35"/>
  </mergeCells>
  <phoneticPr fontId="2" type="noConversion"/>
  <pageMargins left="0.86614173228346458" right="0.47244094488188981" top="0.9055118110236221" bottom="0" header="0.31496062992125984" footer="0.31496062992125984"/>
  <pageSetup paperSize="9" scale="76" orientation="portrait" r:id="rId1"/>
  <headerFooter alignWithMargins="0"/>
  <rowBreaks count="1" manualBreakCount="1">
    <brk id="3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6"/>
  <sheetViews>
    <sheetView showGridLines="0" view="pageBreakPreview" topLeftCell="A5" zoomScale="62" zoomScaleSheetLayoutView="62" workbookViewId="0">
      <selection activeCell="L5" sqref="L1:Y1048576"/>
    </sheetView>
  </sheetViews>
  <sheetFormatPr defaultColWidth="9.140625" defaultRowHeight="24" customHeight="1" x14ac:dyDescent="0.5"/>
  <cols>
    <col min="1" max="1" width="48.85546875" style="86" customWidth="1"/>
    <col min="2" max="2" width="4.5703125" style="64" customWidth="1"/>
    <col min="3" max="3" width="9.42578125" style="64" customWidth="1"/>
    <col min="4" max="4" width="0.85546875" style="64" customWidth="1"/>
    <col min="5" max="5" width="16.85546875" style="107" customWidth="1"/>
    <col min="6" max="6" width="0.85546875" style="107" customWidth="1"/>
    <col min="7" max="7" width="16.85546875" style="131" customWidth="1"/>
    <col min="8" max="8" width="0.85546875" style="84" customWidth="1"/>
    <col min="9" max="9" width="16.85546875" style="131" customWidth="1"/>
    <col min="10" max="10" width="0.85546875" style="131" customWidth="1"/>
    <col min="11" max="11" width="16.85546875" style="131" customWidth="1"/>
    <col min="12" max="12" width="14.140625" style="64" customWidth="1"/>
    <col min="13" max="16384" width="9.140625" style="24"/>
  </cols>
  <sheetData>
    <row r="1" spans="1:12" ht="24" customHeight="1" x14ac:dyDescent="0.5">
      <c r="K1" s="132" t="s">
        <v>136</v>
      </c>
    </row>
    <row r="2" spans="1:12" ht="24" customHeight="1" x14ac:dyDescent="0.5">
      <c r="A2" s="142" t="s">
        <v>46</v>
      </c>
      <c r="B2" s="142"/>
      <c r="C2" s="142"/>
      <c r="D2" s="142"/>
      <c r="E2" s="142"/>
      <c r="F2" s="142"/>
      <c r="G2" s="142"/>
      <c r="H2" s="75"/>
      <c r="I2" s="5"/>
      <c r="J2" s="5"/>
      <c r="K2" s="5"/>
      <c r="L2" s="24"/>
    </row>
    <row r="3" spans="1:12" ht="24" customHeight="1" x14ac:dyDescent="0.5">
      <c r="A3" s="5" t="s">
        <v>79</v>
      </c>
      <c r="B3" s="5"/>
      <c r="C3" s="36"/>
      <c r="D3" s="5"/>
      <c r="E3" s="5"/>
      <c r="F3" s="5"/>
      <c r="G3" s="5"/>
      <c r="H3" s="75"/>
      <c r="I3" s="5"/>
      <c r="J3" s="5"/>
      <c r="K3" s="5"/>
      <c r="L3" s="24"/>
    </row>
    <row r="4" spans="1:12" ht="24" customHeight="1" x14ac:dyDescent="0.5">
      <c r="A4" s="142" t="s">
        <v>177</v>
      </c>
      <c r="B4" s="142"/>
      <c r="C4" s="142"/>
      <c r="D4" s="142"/>
      <c r="E4" s="142"/>
      <c r="F4" s="142"/>
      <c r="G4" s="142"/>
      <c r="H4" s="80"/>
      <c r="I4" s="133"/>
      <c r="J4" s="133"/>
      <c r="K4" s="133"/>
      <c r="L4" s="106"/>
    </row>
    <row r="5" spans="1:12" ht="24" customHeight="1" x14ac:dyDescent="0.5">
      <c r="A5" s="24"/>
      <c r="B5" s="24"/>
      <c r="D5" s="24"/>
      <c r="E5" s="139"/>
      <c r="F5" s="139"/>
      <c r="G5" s="139"/>
      <c r="H5" s="31"/>
      <c r="I5" s="140" t="s">
        <v>3</v>
      </c>
      <c r="J5" s="140"/>
      <c r="K5" s="140"/>
      <c r="L5" s="24"/>
    </row>
    <row r="6" spans="1:12" ht="24" customHeight="1" x14ac:dyDescent="0.5">
      <c r="A6" s="24"/>
      <c r="B6" s="24"/>
      <c r="D6" s="24"/>
      <c r="E6" s="141" t="s">
        <v>0</v>
      </c>
      <c r="F6" s="141"/>
      <c r="G6" s="141"/>
      <c r="H6" s="65"/>
      <c r="I6" s="141"/>
      <c r="J6" s="141"/>
      <c r="K6" s="141"/>
      <c r="L6" s="24"/>
    </row>
    <row r="7" spans="1:12" ht="24" customHeight="1" x14ac:dyDescent="0.5">
      <c r="A7" s="24"/>
      <c r="B7" s="24"/>
      <c r="D7" s="24"/>
      <c r="E7" s="137" t="s">
        <v>2</v>
      </c>
      <c r="F7" s="137"/>
      <c r="G7" s="137"/>
      <c r="H7" s="65"/>
      <c r="I7" s="137" t="s">
        <v>1</v>
      </c>
      <c r="J7" s="137"/>
      <c r="K7" s="137"/>
      <c r="L7" s="24"/>
    </row>
    <row r="8" spans="1:12" ht="24" customHeight="1" x14ac:dyDescent="0.5">
      <c r="A8" s="24"/>
      <c r="B8" s="81"/>
      <c r="C8" s="82" t="s">
        <v>31</v>
      </c>
      <c r="D8" s="31"/>
      <c r="E8" s="67">
        <v>2019</v>
      </c>
      <c r="F8" s="62"/>
      <c r="G8" s="67">
        <v>2018</v>
      </c>
      <c r="H8" s="74"/>
      <c r="I8" s="67">
        <v>2019</v>
      </c>
      <c r="J8" s="62"/>
      <c r="K8" s="67">
        <v>2018</v>
      </c>
      <c r="L8" s="81"/>
    </row>
    <row r="9" spans="1:12" ht="24" customHeight="1" x14ac:dyDescent="0.5">
      <c r="A9" s="5" t="s">
        <v>23</v>
      </c>
      <c r="B9" s="24"/>
      <c r="D9" s="24"/>
      <c r="H9" s="20"/>
      <c r="L9" s="24"/>
    </row>
    <row r="10" spans="1:12" ht="24" customHeight="1" x14ac:dyDescent="0.5">
      <c r="A10" s="6" t="s">
        <v>96</v>
      </c>
      <c r="B10" s="24"/>
      <c r="E10" s="135">
        <v>815943577</v>
      </c>
      <c r="G10" s="131">
        <v>772214775</v>
      </c>
      <c r="H10" s="131"/>
      <c r="I10" s="131">
        <v>815943577</v>
      </c>
      <c r="K10" s="131">
        <v>772214775</v>
      </c>
      <c r="L10" s="24"/>
    </row>
    <row r="11" spans="1:12" ht="24" customHeight="1" x14ac:dyDescent="0.5">
      <c r="A11" s="6" t="s">
        <v>97</v>
      </c>
      <c r="B11" s="24"/>
      <c r="E11" s="52">
        <v>-238370169</v>
      </c>
      <c r="G11" s="52">
        <v>-212609356</v>
      </c>
      <c r="H11" s="131"/>
      <c r="I11" s="52">
        <v>-238370169</v>
      </c>
      <c r="K11" s="52">
        <v>-212609356</v>
      </c>
      <c r="L11" s="24"/>
    </row>
    <row r="12" spans="1:12" ht="24" customHeight="1" x14ac:dyDescent="0.5">
      <c r="A12" s="6" t="s">
        <v>98</v>
      </c>
      <c r="B12" s="24"/>
      <c r="E12" s="90">
        <f>SUM(E10:E11)</f>
        <v>577573408</v>
      </c>
      <c r="F12" s="20"/>
      <c r="G12" s="90">
        <f>SUM(G10:G11)</f>
        <v>559605419</v>
      </c>
      <c r="H12" s="76"/>
      <c r="I12" s="90">
        <f>SUM(I10:I11)</f>
        <v>577573408</v>
      </c>
      <c r="J12" s="20"/>
      <c r="K12" s="90">
        <f>SUM(K10:K11)</f>
        <v>559605419</v>
      </c>
      <c r="L12" s="24"/>
    </row>
    <row r="13" spans="1:12" ht="24" customHeight="1" x14ac:dyDescent="0.5">
      <c r="A13" s="6" t="s">
        <v>166</v>
      </c>
      <c r="B13" s="24"/>
      <c r="E13" s="135"/>
      <c r="H13" s="131"/>
      <c r="L13" s="24"/>
    </row>
    <row r="14" spans="1:12" ht="24" customHeight="1" x14ac:dyDescent="0.5">
      <c r="A14" s="6" t="s">
        <v>173</v>
      </c>
      <c r="B14" s="24"/>
      <c r="E14" s="52">
        <v>-10245074</v>
      </c>
      <c r="G14" s="52">
        <v>-22603849</v>
      </c>
      <c r="H14" s="131"/>
      <c r="I14" s="52">
        <v>-10245074</v>
      </c>
      <c r="K14" s="52">
        <v>-22603849</v>
      </c>
      <c r="L14" s="24"/>
    </row>
    <row r="15" spans="1:12" ht="24" customHeight="1" x14ac:dyDescent="0.5">
      <c r="A15" s="6" t="s">
        <v>99</v>
      </c>
      <c r="B15" s="18"/>
      <c r="C15" s="34"/>
      <c r="D15" s="34"/>
      <c r="E15" s="90">
        <f>SUM(E12:E14)</f>
        <v>567328334</v>
      </c>
      <c r="F15" s="20"/>
      <c r="G15" s="90">
        <f>SUM(G12:G14)</f>
        <v>537001570</v>
      </c>
      <c r="H15" s="76"/>
      <c r="I15" s="90">
        <f>SUM(I12:I14)</f>
        <v>567328334</v>
      </c>
      <c r="J15" s="20"/>
      <c r="K15" s="90">
        <f>SUM(K12:K14)</f>
        <v>537001570</v>
      </c>
      <c r="L15" s="18"/>
    </row>
    <row r="16" spans="1:12" ht="24" customHeight="1" x14ac:dyDescent="0.5">
      <c r="A16" s="6" t="s">
        <v>88</v>
      </c>
      <c r="B16" s="18"/>
      <c r="C16" s="34"/>
      <c r="D16" s="34"/>
      <c r="E16" s="91">
        <v>35309629</v>
      </c>
      <c r="F16" s="20"/>
      <c r="G16" s="91">
        <v>50456093</v>
      </c>
      <c r="H16" s="77"/>
      <c r="I16" s="91">
        <v>35309629</v>
      </c>
      <c r="J16" s="20"/>
      <c r="K16" s="91">
        <v>50456093</v>
      </c>
      <c r="L16" s="18"/>
    </row>
    <row r="17" spans="1:14" ht="24" customHeight="1" x14ac:dyDescent="0.5">
      <c r="A17" s="6" t="s">
        <v>182</v>
      </c>
      <c r="B17" s="79"/>
      <c r="C17" s="34" t="s">
        <v>146</v>
      </c>
      <c r="D17" s="51"/>
      <c r="E17" s="135">
        <v>98642</v>
      </c>
      <c r="G17" s="131">
        <v>-539820</v>
      </c>
      <c r="H17" s="53"/>
      <c r="I17" s="131">
        <v>0</v>
      </c>
      <c r="K17" s="131">
        <v>0</v>
      </c>
      <c r="L17" s="79"/>
    </row>
    <row r="18" spans="1:14" ht="24" customHeight="1" x14ac:dyDescent="0.5">
      <c r="A18" s="6" t="s">
        <v>127</v>
      </c>
      <c r="B18" s="79"/>
      <c r="C18" s="51" t="s">
        <v>147</v>
      </c>
      <c r="D18" s="51"/>
      <c r="E18" s="135">
        <v>28489593</v>
      </c>
      <c r="G18" s="131">
        <v>17322465</v>
      </c>
      <c r="H18" s="53"/>
      <c r="I18" s="131">
        <v>28489593</v>
      </c>
      <c r="K18" s="131">
        <v>17322465</v>
      </c>
      <c r="L18" s="79"/>
    </row>
    <row r="19" spans="1:14" ht="24" customHeight="1" x14ac:dyDescent="0.5">
      <c r="A19" s="6" t="s">
        <v>118</v>
      </c>
      <c r="B19" s="18"/>
      <c r="C19" s="51"/>
      <c r="D19" s="51"/>
      <c r="E19" s="135">
        <v>5683527</v>
      </c>
      <c r="G19" s="131">
        <v>5165902</v>
      </c>
      <c r="H19" s="53"/>
      <c r="I19" s="131">
        <v>5683527</v>
      </c>
      <c r="K19" s="131">
        <v>5165902</v>
      </c>
      <c r="L19" s="18"/>
      <c r="N19" s="6"/>
    </row>
    <row r="20" spans="1:14" ht="24" customHeight="1" x14ac:dyDescent="0.5">
      <c r="A20" s="6" t="s">
        <v>183</v>
      </c>
      <c r="B20" s="18"/>
      <c r="C20" s="51"/>
      <c r="D20" s="51"/>
      <c r="E20" s="135">
        <v>-31289734</v>
      </c>
      <c r="F20" s="134"/>
      <c r="G20" s="134">
        <v>0</v>
      </c>
      <c r="H20" s="53"/>
      <c r="I20" s="134">
        <v>-31289734</v>
      </c>
      <c r="J20" s="134"/>
      <c r="K20" s="134">
        <v>0</v>
      </c>
      <c r="L20" s="18"/>
      <c r="N20" s="6"/>
    </row>
    <row r="21" spans="1:14" ht="24" customHeight="1" x14ac:dyDescent="0.5">
      <c r="A21" s="6" t="s">
        <v>28</v>
      </c>
      <c r="B21" s="79"/>
      <c r="C21" s="51"/>
      <c r="D21" s="51"/>
      <c r="E21" s="135">
        <v>5027315</v>
      </c>
      <c r="G21" s="131">
        <v>1411147</v>
      </c>
      <c r="H21" s="53"/>
      <c r="I21" s="131">
        <v>5027315</v>
      </c>
      <c r="K21" s="131">
        <v>1411147</v>
      </c>
      <c r="L21" s="79"/>
    </row>
    <row r="22" spans="1:14" ht="24" customHeight="1" x14ac:dyDescent="0.5">
      <c r="A22" s="5" t="s">
        <v>24</v>
      </c>
      <c r="B22" s="18"/>
      <c r="C22" s="34"/>
      <c r="D22" s="34"/>
      <c r="E22" s="63">
        <f>SUM(E15:E21)</f>
        <v>610647306</v>
      </c>
      <c r="F22" s="55"/>
      <c r="G22" s="63">
        <f>SUM(G15:G21)</f>
        <v>610817357</v>
      </c>
      <c r="H22" s="76"/>
      <c r="I22" s="63">
        <f>SUM(I15:I21)</f>
        <v>610548664</v>
      </c>
      <c r="J22" s="55"/>
      <c r="K22" s="63">
        <f>SUM(K15:K21)</f>
        <v>611357177</v>
      </c>
      <c r="L22" s="18"/>
    </row>
    <row r="23" spans="1:14" ht="24" customHeight="1" x14ac:dyDescent="0.5">
      <c r="A23" s="5" t="s">
        <v>25</v>
      </c>
      <c r="B23" s="18"/>
      <c r="C23" s="34"/>
      <c r="D23" s="34"/>
      <c r="E23" s="57"/>
      <c r="F23" s="57"/>
      <c r="G23" s="57"/>
      <c r="H23" s="76"/>
      <c r="I23" s="57"/>
      <c r="J23" s="57"/>
      <c r="K23" s="57"/>
      <c r="L23" s="18"/>
    </row>
    <row r="24" spans="1:14" ht="24" customHeight="1" x14ac:dyDescent="0.5">
      <c r="A24" s="6" t="s">
        <v>100</v>
      </c>
      <c r="B24" s="79"/>
      <c r="C24" s="34"/>
      <c r="D24" s="51"/>
      <c r="E24" s="55">
        <v>497063816</v>
      </c>
      <c r="F24" s="55"/>
      <c r="G24" s="55">
        <v>379694489</v>
      </c>
      <c r="H24" s="53"/>
      <c r="I24" s="55">
        <v>497063816</v>
      </c>
      <c r="J24" s="55"/>
      <c r="K24" s="55">
        <v>379694489</v>
      </c>
      <c r="L24" s="79"/>
    </row>
    <row r="25" spans="1:14" ht="24" customHeight="1" x14ac:dyDescent="0.5">
      <c r="A25" s="6" t="s">
        <v>101</v>
      </c>
      <c r="B25" s="79"/>
      <c r="C25" s="34"/>
      <c r="D25" s="51"/>
      <c r="E25" s="90">
        <v>-151205812</v>
      </c>
      <c r="G25" s="90">
        <v>-64889724</v>
      </c>
      <c r="H25" s="53"/>
      <c r="I25" s="90">
        <v>-151205812</v>
      </c>
      <c r="K25" s="90">
        <v>-64889724</v>
      </c>
      <c r="L25" s="79"/>
    </row>
    <row r="26" spans="1:14" ht="24" customHeight="1" x14ac:dyDescent="0.5">
      <c r="A26" s="1" t="s">
        <v>102</v>
      </c>
      <c r="B26" s="79"/>
      <c r="C26" s="34"/>
      <c r="D26" s="51"/>
      <c r="E26" s="55">
        <v>116091789</v>
      </c>
      <c r="G26" s="55">
        <v>109102357</v>
      </c>
      <c r="H26" s="53"/>
      <c r="I26" s="55">
        <v>116091789</v>
      </c>
      <c r="K26" s="55">
        <v>109102357</v>
      </c>
      <c r="L26" s="79"/>
    </row>
    <row r="27" spans="1:14" ht="24" customHeight="1" x14ac:dyDescent="0.5">
      <c r="A27" s="1" t="s">
        <v>26</v>
      </c>
      <c r="B27" s="31"/>
      <c r="C27" s="34"/>
      <c r="D27" s="51"/>
      <c r="E27" s="55">
        <v>76553302</v>
      </c>
      <c r="G27" s="55">
        <v>69205889</v>
      </c>
      <c r="H27" s="53"/>
      <c r="I27" s="55">
        <v>76553302</v>
      </c>
      <c r="K27" s="55">
        <v>69205889</v>
      </c>
      <c r="L27" s="31"/>
    </row>
    <row r="28" spans="1:14" ht="24" customHeight="1" x14ac:dyDescent="0.5">
      <c r="A28" s="6" t="s">
        <v>27</v>
      </c>
      <c r="B28" s="79"/>
      <c r="C28" s="34"/>
      <c r="D28" s="51"/>
      <c r="E28" s="55">
        <v>85120849</v>
      </c>
      <c r="G28" s="55">
        <v>81854125</v>
      </c>
      <c r="H28" s="53"/>
      <c r="I28" s="55">
        <v>85120849</v>
      </c>
      <c r="K28" s="55">
        <v>81854125</v>
      </c>
      <c r="L28" s="79"/>
    </row>
    <row r="29" spans="1:14" ht="24" customHeight="1" x14ac:dyDescent="0.5">
      <c r="A29" s="5" t="s">
        <v>103</v>
      </c>
      <c r="B29" s="79"/>
      <c r="C29" s="51"/>
      <c r="D29" s="51"/>
      <c r="E29" s="63">
        <f>SUM(E24:E28)</f>
        <v>623623944</v>
      </c>
      <c r="G29" s="63">
        <f>SUM(G24:G28)</f>
        <v>574967136</v>
      </c>
      <c r="H29" s="53"/>
      <c r="I29" s="63">
        <f>SUM(I24:I28)</f>
        <v>623623944</v>
      </c>
      <c r="K29" s="63">
        <f>SUM(K24:K28)</f>
        <v>574967136</v>
      </c>
      <c r="L29" s="79"/>
    </row>
    <row r="30" spans="1:14" ht="24" customHeight="1" x14ac:dyDescent="0.5">
      <c r="A30" s="5" t="s">
        <v>193</v>
      </c>
      <c r="B30" s="24"/>
      <c r="E30" s="56">
        <f>E22-E29</f>
        <v>-12976638</v>
      </c>
      <c r="F30" s="55"/>
      <c r="G30" s="56">
        <f>G22-G29</f>
        <v>35850221</v>
      </c>
      <c r="H30" s="55"/>
      <c r="I30" s="56">
        <f>I22-I29</f>
        <v>-13075280</v>
      </c>
      <c r="J30" s="55"/>
      <c r="K30" s="56">
        <f>K22-K29</f>
        <v>36390041</v>
      </c>
      <c r="L30" s="24"/>
    </row>
    <row r="31" spans="1:14" ht="24" customHeight="1" x14ac:dyDescent="0.5">
      <c r="A31" s="9" t="s">
        <v>184</v>
      </c>
      <c r="B31" s="18"/>
      <c r="C31" s="34" t="s">
        <v>148</v>
      </c>
      <c r="D31" s="34"/>
      <c r="E31" s="135">
        <v>6765319</v>
      </c>
      <c r="F31" s="57"/>
      <c r="G31" s="131">
        <v>-7718040</v>
      </c>
      <c r="H31" s="76"/>
      <c r="I31" s="131">
        <v>6785047</v>
      </c>
      <c r="J31" s="57"/>
      <c r="K31" s="131">
        <v>-8985412</v>
      </c>
      <c r="L31" s="18"/>
    </row>
    <row r="32" spans="1:14" ht="24" customHeight="1" thickBot="1" x14ac:dyDescent="0.55000000000000004">
      <c r="A32" s="19" t="s">
        <v>190</v>
      </c>
      <c r="B32" s="18"/>
      <c r="C32" s="34"/>
      <c r="D32" s="34"/>
      <c r="E32" s="96">
        <f>SUM(E30:E31)</f>
        <v>-6211319</v>
      </c>
      <c r="F32" s="70"/>
      <c r="G32" s="96">
        <f>SUM(G30:G31)</f>
        <v>28132181</v>
      </c>
      <c r="H32" s="53"/>
      <c r="I32" s="96">
        <f>SUM(I30:I31)</f>
        <v>-6290233</v>
      </c>
      <c r="J32" s="70"/>
      <c r="K32" s="96">
        <f>SUM(K30:K31)</f>
        <v>27404629</v>
      </c>
      <c r="L32" s="18"/>
    </row>
    <row r="33" spans="1:12" ht="24" customHeight="1" thickTop="1" x14ac:dyDescent="0.5">
      <c r="A33" s="19"/>
      <c r="B33" s="18"/>
      <c r="C33" s="34"/>
      <c r="D33" s="34"/>
      <c r="E33" s="56"/>
      <c r="F33" s="70"/>
      <c r="G33" s="56"/>
      <c r="H33" s="53"/>
      <c r="I33" s="56"/>
      <c r="J33" s="70"/>
      <c r="K33" s="56"/>
      <c r="L33" s="18"/>
    </row>
    <row r="34" spans="1:12" s="6" customFormat="1" ht="24" customHeight="1" x14ac:dyDescent="0.5">
      <c r="A34" s="19" t="s">
        <v>191</v>
      </c>
      <c r="C34" s="34" t="s">
        <v>168</v>
      </c>
      <c r="D34" s="58"/>
      <c r="E34" s="58"/>
      <c r="F34" s="58"/>
      <c r="G34" s="58"/>
      <c r="H34" s="58"/>
      <c r="I34" s="58"/>
      <c r="J34" s="58"/>
      <c r="K34" s="58"/>
    </row>
    <row r="35" spans="1:12" s="6" customFormat="1" ht="24" customHeight="1" thickBot="1" x14ac:dyDescent="0.55000000000000004">
      <c r="A35" s="9" t="s">
        <v>192</v>
      </c>
      <c r="C35" s="9"/>
      <c r="E35" s="71">
        <f>SUM(E32/35000000)</f>
        <v>-0.17746625714285713</v>
      </c>
      <c r="F35" s="58"/>
      <c r="G35" s="71">
        <f>SUM(G32/35000000)</f>
        <v>0.80377659999999995</v>
      </c>
      <c r="H35" s="78"/>
      <c r="I35" s="71">
        <f>SUM(I32/35000000)</f>
        <v>-0.17972094285714285</v>
      </c>
      <c r="J35" s="78"/>
      <c r="K35" s="71">
        <f>SUM(K32/35000000)</f>
        <v>0.78298939999999995</v>
      </c>
    </row>
    <row r="36" spans="1:12" ht="24" customHeight="1" thickTop="1" x14ac:dyDescent="0.5">
      <c r="A36" s="24"/>
      <c r="B36" s="24"/>
      <c r="D36" s="24"/>
      <c r="H36" s="31"/>
      <c r="L36" s="24"/>
    </row>
    <row r="37" spans="1:12" ht="24" customHeight="1" x14ac:dyDescent="0.5">
      <c r="A37" s="1" t="s">
        <v>10</v>
      </c>
      <c r="B37" s="24"/>
      <c r="D37" s="24"/>
      <c r="H37" s="31"/>
      <c r="L37" s="24"/>
    </row>
    <row r="38" spans="1:12" ht="24" customHeight="1" x14ac:dyDescent="0.5">
      <c r="A38" s="1"/>
      <c r="B38" s="24"/>
      <c r="D38" s="24"/>
      <c r="H38" s="31"/>
      <c r="K38" s="132" t="s">
        <v>136</v>
      </c>
      <c r="L38" s="24"/>
    </row>
    <row r="39" spans="1:12" ht="24" customHeight="1" x14ac:dyDescent="0.5">
      <c r="A39" s="142" t="s">
        <v>46</v>
      </c>
      <c r="B39" s="142"/>
      <c r="C39" s="142"/>
      <c r="D39" s="142"/>
      <c r="E39" s="142"/>
      <c r="F39" s="142"/>
      <c r="G39" s="142"/>
      <c r="H39" s="75"/>
      <c r="I39" s="5"/>
      <c r="J39" s="5"/>
      <c r="K39" s="5"/>
      <c r="L39" s="24"/>
    </row>
    <row r="40" spans="1:12" ht="24" customHeight="1" x14ac:dyDescent="0.5">
      <c r="A40" s="5" t="s">
        <v>80</v>
      </c>
      <c r="B40" s="5"/>
      <c r="C40" s="36"/>
      <c r="D40" s="5"/>
      <c r="E40" s="5"/>
      <c r="F40" s="5"/>
      <c r="G40" s="5"/>
      <c r="H40" s="75"/>
      <c r="I40" s="5"/>
      <c r="J40" s="5"/>
      <c r="K40" s="5"/>
      <c r="L40" s="24"/>
    </row>
    <row r="41" spans="1:12" ht="24" customHeight="1" x14ac:dyDescent="0.5">
      <c r="A41" s="142" t="s">
        <v>177</v>
      </c>
      <c r="B41" s="142"/>
      <c r="C41" s="142"/>
      <c r="D41" s="142"/>
      <c r="E41" s="142"/>
      <c r="F41" s="142"/>
      <c r="G41" s="142"/>
      <c r="H41" s="80"/>
      <c r="I41" s="133"/>
      <c r="J41" s="133"/>
      <c r="K41" s="133"/>
      <c r="L41" s="106"/>
    </row>
    <row r="42" spans="1:12" ht="24" customHeight="1" x14ac:dyDescent="0.5">
      <c r="A42" s="24"/>
      <c r="B42" s="24"/>
      <c r="D42" s="24"/>
      <c r="E42" s="139"/>
      <c r="F42" s="139"/>
      <c r="G42" s="139"/>
      <c r="H42" s="31"/>
      <c r="I42" s="140" t="s">
        <v>3</v>
      </c>
      <c r="J42" s="140"/>
      <c r="K42" s="140"/>
      <c r="L42" s="24"/>
    </row>
    <row r="43" spans="1:12" ht="24" customHeight="1" x14ac:dyDescent="0.5">
      <c r="A43" s="24"/>
      <c r="B43" s="24"/>
      <c r="D43" s="24"/>
      <c r="E43" s="141" t="s">
        <v>0</v>
      </c>
      <c r="F43" s="141"/>
      <c r="G43" s="141"/>
      <c r="H43" s="65"/>
      <c r="I43" s="141"/>
      <c r="J43" s="141"/>
      <c r="K43" s="141"/>
      <c r="L43" s="24"/>
    </row>
    <row r="44" spans="1:12" ht="24" customHeight="1" x14ac:dyDescent="0.5">
      <c r="A44" s="24"/>
      <c r="B44" s="24"/>
      <c r="D44" s="24"/>
      <c r="E44" s="137" t="s">
        <v>2</v>
      </c>
      <c r="F44" s="137"/>
      <c r="G44" s="137"/>
      <c r="H44" s="65"/>
      <c r="I44" s="137" t="s">
        <v>1</v>
      </c>
      <c r="J44" s="137"/>
      <c r="K44" s="137"/>
      <c r="L44" s="24"/>
    </row>
    <row r="45" spans="1:12" ht="24" customHeight="1" x14ac:dyDescent="0.5">
      <c r="A45" s="24"/>
      <c r="B45" s="81"/>
      <c r="C45" s="82" t="s">
        <v>31</v>
      </c>
      <c r="D45" s="31"/>
      <c r="E45" s="67">
        <v>2019</v>
      </c>
      <c r="F45" s="62"/>
      <c r="G45" s="67">
        <v>2018</v>
      </c>
      <c r="H45" s="74"/>
      <c r="I45" s="67">
        <v>2019</v>
      </c>
      <c r="J45" s="62"/>
      <c r="K45" s="67">
        <v>2018</v>
      </c>
      <c r="L45" s="81"/>
    </row>
    <row r="46" spans="1:12" ht="24" customHeight="1" x14ac:dyDescent="0.5">
      <c r="A46" s="24"/>
      <c r="B46" s="81"/>
      <c r="C46" s="84"/>
      <c r="D46" s="31"/>
      <c r="E46" s="74"/>
      <c r="F46" s="92"/>
      <c r="G46" s="74"/>
      <c r="H46" s="74"/>
      <c r="I46" s="74"/>
      <c r="J46" s="92"/>
      <c r="K46" s="74"/>
      <c r="L46" s="81"/>
    </row>
    <row r="47" spans="1:12" ht="24" customHeight="1" x14ac:dyDescent="0.5">
      <c r="A47" s="19" t="s">
        <v>190</v>
      </c>
      <c r="B47" s="81"/>
      <c r="C47" s="85"/>
      <c r="D47" s="81"/>
      <c r="E47" s="59">
        <f>SUM(E32)</f>
        <v>-6211319</v>
      </c>
      <c r="F47" s="57"/>
      <c r="G47" s="59">
        <f>SUM(G32)</f>
        <v>28132181</v>
      </c>
      <c r="H47" s="57"/>
      <c r="I47" s="59">
        <f>SUM(I32)</f>
        <v>-6290233</v>
      </c>
      <c r="J47" s="57"/>
      <c r="K47" s="59">
        <f>SUM(K32)</f>
        <v>27404629</v>
      </c>
      <c r="L47" s="81"/>
    </row>
    <row r="48" spans="1:12" ht="24" customHeight="1" x14ac:dyDescent="0.5">
      <c r="A48" s="106"/>
      <c r="B48" s="81"/>
      <c r="C48" s="85"/>
      <c r="D48" s="81"/>
      <c r="E48" s="56"/>
      <c r="F48" s="57"/>
      <c r="G48" s="56"/>
      <c r="H48" s="57"/>
      <c r="I48" s="56"/>
      <c r="J48" s="57"/>
      <c r="K48" s="56"/>
      <c r="L48" s="81"/>
    </row>
    <row r="49" spans="1:14" ht="24" customHeight="1" x14ac:dyDescent="0.5">
      <c r="A49" s="25" t="s">
        <v>40</v>
      </c>
      <c r="B49" s="18"/>
      <c r="C49" s="34"/>
      <c r="D49" s="18"/>
      <c r="H49" s="76"/>
      <c r="L49" s="18"/>
    </row>
    <row r="50" spans="1:14" ht="24" customHeight="1" x14ac:dyDescent="0.5">
      <c r="A50" s="24" t="s">
        <v>85</v>
      </c>
      <c r="B50" s="18"/>
      <c r="C50" s="34"/>
      <c r="D50" s="18"/>
      <c r="H50" s="76"/>
      <c r="L50" s="18"/>
    </row>
    <row r="51" spans="1:14" ht="24" customHeight="1" x14ac:dyDescent="0.5">
      <c r="A51" s="24" t="s">
        <v>86</v>
      </c>
      <c r="B51" s="18"/>
      <c r="C51" s="34"/>
      <c r="D51" s="18"/>
      <c r="H51" s="76"/>
      <c r="L51" s="18"/>
    </row>
    <row r="52" spans="1:14" ht="24" customHeight="1" x14ac:dyDescent="0.5">
      <c r="A52" s="24" t="s">
        <v>188</v>
      </c>
      <c r="B52" s="18"/>
      <c r="C52" s="34"/>
      <c r="D52" s="18"/>
      <c r="L52" s="18"/>
    </row>
    <row r="53" spans="1:14" ht="24" customHeight="1" x14ac:dyDescent="0.5">
      <c r="A53" s="24" t="s">
        <v>189</v>
      </c>
      <c r="B53" s="18"/>
      <c r="C53" s="34" t="s">
        <v>146</v>
      </c>
      <c r="D53" s="18"/>
      <c r="E53" s="107">
        <v>-535691</v>
      </c>
      <c r="G53" s="131">
        <v>-1205435</v>
      </c>
      <c r="H53" s="76"/>
      <c r="I53" s="131">
        <v>0</v>
      </c>
      <c r="K53" s="131">
        <v>0</v>
      </c>
      <c r="L53" s="18"/>
    </row>
    <row r="54" spans="1:14" ht="24" customHeight="1" x14ac:dyDescent="0.5">
      <c r="A54" s="26" t="s">
        <v>149</v>
      </c>
      <c r="B54" s="18"/>
      <c r="C54" s="34"/>
      <c r="D54" s="18"/>
      <c r="L54" s="18"/>
      <c r="N54" s="26"/>
    </row>
    <row r="55" spans="1:14" ht="24" customHeight="1" x14ac:dyDescent="0.5">
      <c r="A55" s="26" t="s">
        <v>117</v>
      </c>
      <c r="B55" s="18"/>
      <c r="C55" s="34"/>
      <c r="D55" s="18"/>
      <c r="E55" s="107">
        <v>-22910315</v>
      </c>
      <c r="G55" s="131">
        <v>56966317</v>
      </c>
      <c r="H55" s="76"/>
      <c r="I55" s="131">
        <v>-22910315</v>
      </c>
      <c r="K55" s="131">
        <v>56966317</v>
      </c>
      <c r="L55" s="18"/>
      <c r="N55" s="26"/>
    </row>
    <row r="56" spans="1:14" ht="24" customHeight="1" x14ac:dyDescent="0.5">
      <c r="A56" s="26" t="s">
        <v>89</v>
      </c>
      <c r="B56" s="18"/>
      <c r="C56" s="34"/>
      <c r="D56" s="18"/>
      <c r="E56" s="52">
        <v>4689201</v>
      </c>
      <c r="G56" s="52">
        <v>-10777609</v>
      </c>
      <c r="H56" s="76"/>
      <c r="I56" s="52">
        <v>4582063</v>
      </c>
      <c r="K56" s="52">
        <v>-11393263</v>
      </c>
      <c r="L56" s="18"/>
    </row>
    <row r="57" spans="1:14" ht="24" customHeight="1" x14ac:dyDescent="0.5">
      <c r="A57" s="26" t="s">
        <v>85</v>
      </c>
      <c r="B57" s="24"/>
      <c r="D57" s="24"/>
      <c r="E57" s="20"/>
      <c r="F57" s="20"/>
      <c r="G57" s="20"/>
      <c r="H57" s="53"/>
      <c r="I57" s="20"/>
      <c r="J57" s="20"/>
      <c r="K57" s="20"/>
      <c r="L57" s="24"/>
    </row>
    <row r="58" spans="1:14" ht="24" customHeight="1" x14ac:dyDescent="0.5">
      <c r="A58" s="26" t="s">
        <v>120</v>
      </c>
      <c r="B58" s="24"/>
      <c r="D58" s="24"/>
      <c r="E58" s="52">
        <f>SUM(E51:E56)</f>
        <v>-18756805</v>
      </c>
      <c r="F58" s="20"/>
      <c r="G58" s="52">
        <f>SUM(G51:G56)</f>
        <v>44983273</v>
      </c>
      <c r="H58" s="53"/>
      <c r="I58" s="52">
        <f>SUM(I51:I56)</f>
        <v>-18328252</v>
      </c>
      <c r="J58" s="20"/>
      <c r="K58" s="52">
        <f>SUM(K51:K56)</f>
        <v>45573054</v>
      </c>
      <c r="L58" s="24"/>
    </row>
    <row r="59" spans="1:14" ht="24" customHeight="1" x14ac:dyDescent="0.5">
      <c r="A59" s="26"/>
      <c r="B59" s="24"/>
      <c r="D59" s="24"/>
      <c r="E59" s="20"/>
      <c r="F59" s="20"/>
      <c r="G59" s="20"/>
      <c r="H59" s="56"/>
      <c r="I59" s="20"/>
      <c r="J59" s="20"/>
      <c r="K59" s="20"/>
      <c r="L59" s="24"/>
    </row>
    <row r="60" spans="1:14" ht="24" customHeight="1" thickBot="1" x14ac:dyDescent="0.55000000000000004">
      <c r="A60" s="25" t="s">
        <v>153</v>
      </c>
      <c r="B60" s="24"/>
      <c r="D60" s="24"/>
      <c r="E60" s="69">
        <f>SUM(E47,E58)</f>
        <v>-24968124</v>
      </c>
      <c r="F60" s="57"/>
      <c r="G60" s="69">
        <f>SUM(G47,G58)</f>
        <v>73115454</v>
      </c>
      <c r="H60" s="55"/>
      <c r="I60" s="69">
        <f>SUM(I47,I58)</f>
        <v>-24618485</v>
      </c>
      <c r="J60" s="57"/>
      <c r="K60" s="69">
        <f>SUM(K47,K58)</f>
        <v>72977683</v>
      </c>
      <c r="L60" s="24"/>
    </row>
    <row r="61" spans="1:14" ht="24" customHeight="1" thickTop="1" x14ac:dyDescent="0.5">
      <c r="A61" s="24"/>
      <c r="B61" s="24"/>
      <c r="D61" s="24"/>
      <c r="H61" s="31"/>
      <c r="L61" s="24"/>
    </row>
    <row r="62" spans="1:14" ht="24" customHeight="1" x14ac:dyDescent="0.5">
      <c r="A62" s="24"/>
      <c r="B62" s="24"/>
      <c r="D62" s="24"/>
      <c r="H62" s="31"/>
      <c r="L62" s="24"/>
    </row>
    <row r="63" spans="1:14" ht="24" customHeight="1" x14ac:dyDescent="0.5">
      <c r="A63" s="1" t="s">
        <v>10</v>
      </c>
      <c r="B63" s="24"/>
      <c r="D63" s="24"/>
      <c r="H63" s="31"/>
      <c r="L63" s="24"/>
    </row>
    <row r="64" spans="1:14" ht="24" customHeight="1" x14ac:dyDescent="0.5">
      <c r="K64" s="111" t="s">
        <v>136</v>
      </c>
    </row>
    <row r="65" spans="1:12" ht="24" customHeight="1" x14ac:dyDescent="0.5">
      <c r="A65" s="142" t="s">
        <v>46</v>
      </c>
      <c r="B65" s="142"/>
      <c r="C65" s="142"/>
      <c r="D65" s="142"/>
      <c r="E65" s="142"/>
      <c r="F65" s="142"/>
      <c r="G65" s="142"/>
      <c r="H65" s="75"/>
      <c r="I65" s="5"/>
      <c r="J65" s="5"/>
      <c r="K65" s="5"/>
      <c r="L65" s="24"/>
    </row>
    <row r="66" spans="1:12" ht="24" customHeight="1" x14ac:dyDescent="0.5">
      <c r="A66" s="5" t="s">
        <v>79</v>
      </c>
      <c r="B66" s="5"/>
      <c r="C66" s="36"/>
      <c r="D66" s="5"/>
      <c r="E66" s="5"/>
      <c r="F66" s="5"/>
      <c r="G66" s="5"/>
      <c r="H66" s="75"/>
      <c r="I66" s="5"/>
      <c r="J66" s="5"/>
      <c r="K66" s="5"/>
      <c r="L66" s="24"/>
    </row>
    <row r="67" spans="1:12" ht="24" customHeight="1" x14ac:dyDescent="0.5">
      <c r="A67" s="142" t="s">
        <v>178</v>
      </c>
      <c r="B67" s="142"/>
      <c r="C67" s="142"/>
      <c r="D67" s="142"/>
      <c r="E67" s="142"/>
      <c r="F67" s="142"/>
      <c r="G67" s="142"/>
      <c r="H67" s="80"/>
      <c r="I67" s="133"/>
      <c r="J67" s="133"/>
      <c r="K67" s="133"/>
      <c r="L67" s="106"/>
    </row>
    <row r="68" spans="1:12" ht="24" customHeight="1" x14ac:dyDescent="0.5">
      <c r="A68" s="24"/>
      <c r="B68" s="24"/>
      <c r="D68" s="24"/>
      <c r="E68" s="139"/>
      <c r="F68" s="139"/>
      <c r="G68" s="139"/>
      <c r="H68" s="31"/>
      <c r="I68" s="140" t="s">
        <v>3</v>
      </c>
      <c r="J68" s="140"/>
      <c r="K68" s="140"/>
      <c r="L68" s="24"/>
    </row>
    <row r="69" spans="1:12" ht="24" customHeight="1" x14ac:dyDescent="0.5">
      <c r="A69" s="24"/>
      <c r="B69" s="24"/>
      <c r="D69" s="24"/>
      <c r="E69" s="141" t="s">
        <v>0</v>
      </c>
      <c r="F69" s="141"/>
      <c r="G69" s="141"/>
      <c r="H69" s="65"/>
      <c r="I69" s="141"/>
      <c r="J69" s="141"/>
      <c r="K69" s="141"/>
      <c r="L69" s="24"/>
    </row>
    <row r="70" spans="1:12" ht="24" customHeight="1" x14ac:dyDescent="0.5">
      <c r="A70" s="24"/>
      <c r="B70" s="24"/>
      <c r="D70" s="24"/>
      <c r="E70" s="137" t="s">
        <v>2</v>
      </c>
      <c r="F70" s="137"/>
      <c r="G70" s="137"/>
      <c r="H70" s="65"/>
      <c r="I70" s="137" t="s">
        <v>1</v>
      </c>
      <c r="J70" s="137"/>
      <c r="K70" s="137"/>
      <c r="L70" s="24"/>
    </row>
    <row r="71" spans="1:12" ht="24" customHeight="1" x14ac:dyDescent="0.5">
      <c r="A71" s="24"/>
      <c r="B71" s="81"/>
      <c r="C71" s="82" t="s">
        <v>31</v>
      </c>
      <c r="D71" s="31"/>
      <c r="E71" s="67">
        <v>2019</v>
      </c>
      <c r="F71" s="62"/>
      <c r="G71" s="67">
        <v>2018</v>
      </c>
      <c r="H71" s="74"/>
      <c r="I71" s="67">
        <v>2019</v>
      </c>
      <c r="J71" s="62"/>
      <c r="K71" s="67">
        <v>2018</v>
      </c>
      <c r="L71" s="81"/>
    </row>
    <row r="72" spans="1:12" ht="24" customHeight="1" x14ac:dyDescent="0.5">
      <c r="A72" s="5" t="s">
        <v>23</v>
      </c>
      <c r="B72" s="24"/>
      <c r="D72" s="24"/>
      <c r="H72" s="20"/>
      <c r="L72" s="24"/>
    </row>
    <row r="73" spans="1:12" ht="24" customHeight="1" x14ac:dyDescent="0.5">
      <c r="A73" s="6" t="s">
        <v>96</v>
      </c>
      <c r="B73" s="24"/>
      <c r="D73" s="24"/>
      <c r="E73" s="135">
        <v>2193589322</v>
      </c>
      <c r="G73" s="131">
        <v>2136597332</v>
      </c>
      <c r="H73" s="131"/>
      <c r="I73" s="131">
        <v>2193589322</v>
      </c>
      <c r="K73" s="131">
        <v>2136597332</v>
      </c>
      <c r="L73" s="24"/>
    </row>
    <row r="74" spans="1:12" ht="24" customHeight="1" x14ac:dyDescent="0.5">
      <c r="A74" s="6" t="s">
        <v>97</v>
      </c>
      <c r="B74" s="24"/>
      <c r="D74" s="24"/>
      <c r="E74" s="52">
        <v>-545600381</v>
      </c>
      <c r="G74" s="52">
        <v>-520061932</v>
      </c>
      <c r="H74" s="131"/>
      <c r="I74" s="52">
        <v>-545600381</v>
      </c>
      <c r="K74" s="52">
        <v>-520061932</v>
      </c>
      <c r="L74" s="24"/>
    </row>
    <row r="75" spans="1:12" ht="24" customHeight="1" x14ac:dyDescent="0.5">
      <c r="A75" s="6" t="s">
        <v>98</v>
      </c>
      <c r="B75" s="24"/>
      <c r="D75" s="24"/>
      <c r="E75" s="135">
        <f>SUM(E73:E74)</f>
        <v>1647988941</v>
      </c>
      <c r="G75" s="131">
        <f>SUM(G73:G74)</f>
        <v>1616535400</v>
      </c>
      <c r="H75" s="20"/>
      <c r="I75" s="131">
        <f>SUM(I73:I74)</f>
        <v>1647988941</v>
      </c>
      <c r="K75" s="131">
        <f>SUM(K73:K74)</f>
        <v>1616535400</v>
      </c>
      <c r="L75" s="24"/>
    </row>
    <row r="76" spans="1:12" ht="24" customHeight="1" x14ac:dyDescent="0.5">
      <c r="A76" s="6" t="s">
        <v>185</v>
      </c>
      <c r="B76" s="24"/>
      <c r="D76" s="24"/>
      <c r="E76" s="135"/>
      <c r="H76" s="20"/>
      <c r="L76" s="24"/>
    </row>
    <row r="77" spans="1:12" ht="24" customHeight="1" x14ac:dyDescent="0.5">
      <c r="A77" s="6" t="s">
        <v>186</v>
      </c>
      <c r="B77" s="24"/>
      <c r="D77" s="24"/>
      <c r="E77" s="52">
        <v>-5550559</v>
      </c>
      <c r="G77" s="52">
        <v>-65849760</v>
      </c>
      <c r="H77" s="131"/>
      <c r="I77" s="52">
        <v>-5550559</v>
      </c>
      <c r="K77" s="52">
        <v>-65849760</v>
      </c>
      <c r="L77" s="24"/>
    </row>
    <row r="78" spans="1:12" ht="24" customHeight="1" x14ac:dyDescent="0.5">
      <c r="A78" s="6" t="s">
        <v>99</v>
      </c>
      <c r="B78" s="18"/>
      <c r="C78" s="34"/>
      <c r="D78" s="34"/>
      <c r="E78" s="90">
        <f>SUM(E75:E77)</f>
        <v>1642438382</v>
      </c>
      <c r="F78" s="20"/>
      <c r="G78" s="90">
        <f>SUM(G75:G77)</f>
        <v>1550685640</v>
      </c>
      <c r="H78" s="76"/>
      <c r="I78" s="90">
        <f>SUM(I75:I77)</f>
        <v>1642438382</v>
      </c>
      <c r="J78" s="20"/>
      <c r="K78" s="90">
        <f>SUM(K75:K77)</f>
        <v>1550685640</v>
      </c>
      <c r="L78" s="18"/>
    </row>
    <row r="79" spans="1:12" ht="24" customHeight="1" x14ac:dyDescent="0.5">
      <c r="A79" s="6" t="s">
        <v>88</v>
      </c>
      <c r="B79" s="18"/>
      <c r="C79" s="34"/>
      <c r="D79" s="34"/>
      <c r="E79" s="91">
        <v>122097423</v>
      </c>
      <c r="F79" s="20"/>
      <c r="G79" s="91">
        <v>134368028</v>
      </c>
      <c r="H79" s="77"/>
      <c r="I79" s="91">
        <v>122097423</v>
      </c>
      <c r="J79" s="20"/>
      <c r="K79" s="91">
        <v>134368028</v>
      </c>
      <c r="L79" s="18"/>
    </row>
    <row r="80" spans="1:12" ht="24" customHeight="1" x14ac:dyDescent="0.5">
      <c r="A80" s="6" t="s">
        <v>167</v>
      </c>
      <c r="B80" s="79"/>
      <c r="C80" s="51" t="s">
        <v>146</v>
      </c>
      <c r="D80" s="51"/>
      <c r="E80" s="135">
        <v>-1466259</v>
      </c>
      <c r="G80" s="131">
        <v>-2387003</v>
      </c>
      <c r="H80" s="53"/>
      <c r="I80" s="131">
        <v>0</v>
      </c>
      <c r="K80" s="131">
        <v>0</v>
      </c>
      <c r="L80" s="79"/>
    </row>
    <row r="81" spans="1:14" ht="24" customHeight="1" x14ac:dyDescent="0.5">
      <c r="A81" s="6" t="s">
        <v>127</v>
      </c>
      <c r="B81" s="79"/>
      <c r="C81" s="51" t="s">
        <v>147</v>
      </c>
      <c r="D81" s="51"/>
      <c r="E81" s="135">
        <v>80155277</v>
      </c>
      <c r="G81" s="131">
        <v>72317827</v>
      </c>
      <c r="H81" s="53"/>
      <c r="I81" s="131">
        <v>80155277</v>
      </c>
      <c r="K81" s="131">
        <v>72317827</v>
      </c>
      <c r="L81" s="79"/>
    </row>
    <row r="82" spans="1:14" ht="24" customHeight="1" x14ac:dyDescent="0.5">
      <c r="A82" s="6" t="s">
        <v>118</v>
      </c>
      <c r="B82" s="18"/>
      <c r="C82" s="51"/>
      <c r="D82" s="51"/>
      <c r="E82" s="135">
        <v>45939299</v>
      </c>
      <c r="G82" s="131">
        <v>21218988</v>
      </c>
      <c r="H82" s="53"/>
      <c r="I82" s="135">
        <v>45939299</v>
      </c>
      <c r="K82" s="131">
        <v>21218988</v>
      </c>
      <c r="L82" s="18"/>
      <c r="N82" s="6"/>
    </row>
    <row r="83" spans="1:14" ht="24" customHeight="1" x14ac:dyDescent="0.5">
      <c r="A83" s="6" t="s">
        <v>183</v>
      </c>
      <c r="B83" s="18"/>
      <c r="C83" s="51"/>
      <c r="D83" s="51"/>
      <c r="E83" s="135">
        <v>-31289734</v>
      </c>
      <c r="F83" s="134"/>
      <c r="G83" s="134">
        <v>0</v>
      </c>
      <c r="H83" s="53"/>
      <c r="I83" s="134">
        <v>-31289734</v>
      </c>
      <c r="J83" s="134"/>
      <c r="K83" s="134">
        <v>0</v>
      </c>
      <c r="L83" s="18"/>
      <c r="N83" s="6"/>
    </row>
    <row r="84" spans="1:14" ht="24" customHeight="1" x14ac:dyDescent="0.5">
      <c r="A84" s="6" t="s">
        <v>28</v>
      </c>
      <c r="B84" s="79"/>
      <c r="C84" s="51"/>
      <c r="D84" s="51"/>
      <c r="E84" s="135">
        <v>6705553</v>
      </c>
      <c r="G84" s="131">
        <v>4367267</v>
      </c>
      <c r="H84" s="53"/>
      <c r="I84" s="131">
        <v>6705553</v>
      </c>
      <c r="K84" s="131">
        <v>4367267</v>
      </c>
      <c r="L84" s="79"/>
    </row>
    <row r="85" spans="1:14" ht="24" customHeight="1" x14ac:dyDescent="0.5">
      <c r="A85" s="5" t="s">
        <v>24</v>
      </c>
      <c r="B85" s="18"/>
      <c r="C85" s="34"/>
      <c r="D85" s="18"/>
      <c r="E85" s="112">
        <f>SUM(E78:E84)</f>
        <v>1864579941</v>
      </c>
      <c r="F85" s="55"/>
      <c r="G85" s="112">
        <f>SUM(G78:G84)</f>
        <v>1780570747</v>
      </c>
      <c r="H85" s="56"/>
      <c r="I85" s="112">
        <f>SUM(I78:I84)</f>
        <v>1866046200</v>
      </c>
      <c r="J85" s="55"/>
      <c r="K85" s="112">
        <f>SUM(K78:K84)</f>
        <v>1782957750</v>
      </c>
      <c r="L85" s="18"/>
    </row>
    <row r="86" spans="1:14" ht="24" customHeight="1" x14ac:dyDescent="0.5">
      <c r="A86" s="5" t="s">
        <v>25</v>
      </c>
      <c r="B86" s="18"/>
      <c r="C86" s="34"/>
      <c r="D86" s="18"/>
      <c r="E86" s="113"/>
      <c r="F86" s="113"/>
      <c r="G86" s="113"/>
      <c r="H86" s="114"/>
      <c r="I86" s="113"/>
      <c r="J86" s="113"/>
      <c r="K86" s="113"/>
      <c r="L86" s="18"/>
    </row>
    <row r="87" spans="1:14" ht="24" customHeight="1" x14ac:dyDescent="0.5">
      <c r="A87" s="6" t="s">
        <v>100</v>
      </c>
      <c r="B87" s="79"/>
      <c r="C87" s="34"/>
      <c r="D87" s="51"/>
      <c r="E87" s="55">
        <v>1307586360</v>
      </c>
      <c r="F87" s="55"/>
      <c r="G87" s="55">
        <v>1271981772</v>
      </c>
      <c r="H87" s="53"/>
      <c r="I87" s="55">
        <v>1307586360</v>
      </c>
      <c r="J87" s="55"/>
      <c r="K87" s="55">
        <v>1271981772</v>
      </c>
      <c r="L87" s="79"/>
    </row>
    <row r="88" spans="1:14" ht="24" customHeight="1" x14ac:dyDescent="0.5">
      <c r="A88" s="6" t="s">
        <v>101</v>
      </c>
      <c r="B88" s="79"/>
      <c r="C88" s="34"/>
      <c r="D88" s="51"/>
      <c r="E88" s="90">
        <v>-273344689</v>
      </c>
      <c r="G88" s="90">
        <v>-379490368</v>
      </c>
      <c r="H88" s="53"/>
      <c r="I88" s="90">
        <v>-273344689</v>
      </c>
      <c r="K88" s="90">
        <v>-379490368</v>
      </c>
      <c r="L88" s="79"/>
    </row>
    <row r="89" spans="1:14" ht="24" customHeight="1" x14ac:dyDescent="0.5">
      <c r="A89" s="1" t="s">
        <v>102</v>
      </c>
      <c r="B89" s="79"/>
      <c r="C89" s="34"/>
      <c r="D89" s="51"/>
      <c r="E89" s="55">
        <v>335598789</v>
      </c>
      <c r="G89" s="55">
        <v>325790306</v>
      </c>
      <c r="H89" s="53"/>
      <c r="I89" s="55">
        <v>335598789</v>
      </c>
      <c r="K89" s="55">
        <v>325790306</v>
      </c>
      <c r="L89" s="79"/>
    </row>
    <row r="90" spans="1:14" ht="24" customHeight="1" x14ac:dyDescent="0.5">
      <c r="A90" s="1" t="s">
        <v>26</v>
      </c>
      <c r="B90" s="31"/>
      <c r="C90" s="24"/>
      <c r="D90" s="24"/>
      <c r="E90" s="55">
        <v>207969127</v>
      </c>
      <c r="G90" s="55">
        <v>180241226</v>
      </c>
      <c r="H90" s="53"/>
      <c r="I90" s="55">
        <v>207969127</v>
      </c>
      <c r="K90" s="55">
        <v>180241226</v>
      </c>
      <c r="L90" s="31"/>
    </row>
    <row r="91" spans="1:14" ht="24" customHeight="1" x14ac:dyDescent="0.5">
      <c r="A91" s="6" t="s">
        <v>27</v>
      </c>
      <c r="B91" s="79"/>
      <c r="C91" s="51"/>
      <c r="D91" s="51"/>
      <c r="E91" s="55">
        <v>276088323</v>
      </c>
      <c r="G91" s="55">
        <v>255723748</v>
      </c>
      <c r="H91" s="53"/>
      <c r="I91" s="55">
        <v>276088323</v>
      </c>
      <c r="K91" s="55">
        <v>255723748</v>
      </c>
      <c r="L91" s="79"/>
    </row>
    <row r="92" spans="1:14" ht="24" customHeight="1" x14ac:dyDescent="0.5">
      <c r="A92" s="5" t="s">
        <v>103</v>
      </c>
      <c r="B92" s="79"/>
      <c r="C92" s="51"/>
      <c r="D92" s="79"/>
      <c r="E92" s="63">
        <f>SUM(E87:E91)</f>
        <v>1853897910</v>
      </c>
      <c r="G92" s="63">
        <f>SUM(G87:G91)</f>
        <v>1654246684</v>
      </c>
      <c r="H92" s="114"/>
      <c r="I92" s="63">
        <f>SUM(I87:I91)</f>
        <v>1853897910</v>
      </c>
      <c r="K92" s="63">
        <f>SUM(K87:K91)</f>
        <v>1654246684</v>
      </c>
      <c r="L92" s="79"/>
    </row>
    <row r="93" spans="1:14" ht="24" customHeight="1" x14ac:dyDescent="0.5">
      <c r="A93" s="5" t="s">
        <v>194</v>
      </c>
      <c r="B93" s="24"/>
      <c r="C93" s="34"/>
      <c r="D93" s="24"/>
      <c r="E93" s="20">
        <f>SUM(E85-E92)</f>
        <v>10682031</v>
      </c>
      <c r="G93" s="20">
        <f>SUM(G85-G92)</f>
        <v>126324063</v>
      </c>
      <c r="H93" s="20"/>
      <c r="I93" s="20">
        <f>SUM(I85-I92)</f>
        <v>12148290</v>
      </c>
      <c r="K93" s="20">
        <f>SUM(K85-K92)</f>
        <v>128711066</v>
      </c>
      <c r="L93" s="24"/>
    </row>
    <row r="94" spans="1:14" ht="24" customHeight="1" x14ac:dyDescent="0.5">
      <c r="A94" s="9" t="s">
        <v>184</v>
      </c>
      <c r="B94" s="18"/>
      <c r="C94" s="34" t="s">
        <v>148</v>
      </c>
      <c r="D94" s="18"/>
      <c r="E94" s="135">
        <v>1641578</v>
      </c>
      <c r="F94" s="57"/>
      <c r="G94" s="131">
        <v>-22322267</v>
      </c>
      <c r="H94" s="76"/>
      <c r="I94" s="131">
        <v>1348326</v>
      </c>
      <c r="J94" s="57"/>
      <c r="K94" s="131">
        <v>-23589639</v>
      </c>
      <c r="L94" s="18"/>
    </row>
    <row r="95" spans="1:14" ht="24" customHeight="1" thickBot="1" x14ac:dyDescent="0.55000000000000004">
      <c r="A95" s="19" t="s">
        <v>132</v>
      </c>
      <c r="B95" s="18"/>
      <c r="C95" s="34"/>
      <c r="D95" s="18"/>
      <c r="E95" s="83">
        <f>SUM(E93:E94)</f>
        <v>12323609</v>
      </c>
      <c r="F95" s="113"/>
      <c r="G95" s="83">
        <f>SUM(G93:G94)</f>
        <v>104001796</v>
      </c>
      <c r="H95" s="114"/>
      <c r="I95" s="83">
        <f>SUM(I93:I94)</f>
        <v>13496616</v>
      </c>
      <c r="J95" s="113"/>
      <c r="K95" s="83">
        <f>SUM(K93:K94)</f>
        <v>105121427</v>
      </c>
      <c r="L95" s="18"/>
    </row>
    <row r="96" spans="1:14" ht="24" customHeight="1" thickTop="1" x14ac:dyDescent="0.5">
      <c r="A96" s="19"/>
      <c r="B96" s="18"/>
      <c r="C96" s="34"/>
      <c r="D96" s="18"/>
      <c r="E96" s="20"/>
      <c r="F96" s="113"/>
      <c r="G96" s="20"/>
      <c r="H96" s="79"/>
      <c r="I96" s="20"/>
      <c r="J96" s="113"/>
      <c r="K96" s="20"/>
      <c r="L96" s="18"/>
    </row>
    <row r="97" spans="1:12" s="6" customFormat="1" ht="24" customHeight="1" x14ac:dyDescent="0.5">
      <c r="A97" s="19" t="s">
        <v>151</v>
      </c>
      <c r="C97" s="34" t="s">
        <v>168</v>
      </c>
      <c r="D97" s="1"/>
      <c r="E97" s="1"/>
      <c r="F97" s="1"/>
      <c r="G97" s="1"/>
      <c r="H97" s="7"/>
      <c r="I97" s="1"/>
      <c r="J97" s="1"/>
      <c r="K97" s="1"/>
    </row>
    <row r="98" spans="1:12" s="6" customFormat="1" ht="24" customHeight="1" thickBot="1" x14ac:dyDescent="0.55000000000000004">
      <c r="A98" s="9" t="s">
        <v>152</v>
      </c>
      <c r="C98" s="115"/>
      <c r="E98" s="71">
        <f>SUM(E95/35000000)</f>
        <v>0.35210311428571428</v>
      </c>
      <c r="F98" s="58"/>
      <c r="G98" s="71">
        <f>SUM(G95/35000000)</f>
        <v>2.9714798857142859</v>
      </c>
      <c r="H98" s="78"/>
      <c r="I98" s="71">
        <f>SUM(I95/35000000)</f>
        <v>0.3856176</v>
      </c>
      <c r="J98" s="78"/>
      <c r="K98" s="71">
        <f>SUM(K95/35000000)</f>
        <v>3.0034693428571431</v>
      </c>
    </row>
    <row r="99" spans="1:12" ht="24" customHeight="1" thickTop="1" x14ac:dyDescent="0.5">
      <c r="A99" s="24"/>
      <c r="B99" s="24"/>
      <c r="D99" s="24"/>
      <c r="H99" s="31"/>
      <c r="L99" s="24"/>
    </row>
    <row r="100" spans="1:12" ht="24" customHeight="1" x14ac:dyDescent="0.5">
      <c r="A100" s="1" t="s">
        <v>10</v>
      </c>
      <c r="B100" s="24"/>
      <c r="D100" s="24"/>
      <c r="H100" s="31"/>
      <c r="L100" s="24"/>
    </row>
    <row r="101" spans="1:12" ht="24" customHeight="1" x14ac:dyDescent="0.5">
      <c r="A101" s="1"/>
      <c r="B101" s="24"/>
      <c r="D101" s="24"/>
      <c r="H101" s="31"/>
      <c r="K101" s="111" t="s">
        <v>136</v>
      </c>
      <c r="L101" s="24"/>
    </row>
    <row r="102" spans="1:12" ht="24" customHeight="1" x14ac:dyDescent="0.5">
      <c r="A102" s="142" t="s">
        <v>46</v>
      </c>
      <c r="B102" s="142"/>
      <c r="C102" s="142"/>
      <c r="D102" s="142"/>
      <c r="E102" s="142"/>
      <c r="F102" s="142"/>
      <c r="G102" s="142"/>
      <c r="H102" s="75"/>
      <c r="I102" s="5"/>
      <c r="J102" s="5"/>
      <c r="K102" s="5"/>
      <c r="L102" s="24"/>
    </row>
    <row r="103" spans="1:12" ht="24" customHeight="1" x14ac:dyDescent="0.5">
      <c r="A103" s="5" t="s">
        <v>80</v>
      </c>
      <c r="B103" s="5"/>
      <c r="C103" s="36"/>
      <c r="D103" s="5"/>
      <c r="E103" s="5"/>
      <c r="F103" s="5"/>
      <c r="G103" s="5"/>
      <c r="H103" s="75"/>
      <c r="I103" s="5"/>
      <c r="J103" s="5"/>
      <c r="K103" s="5"/>
      <c r="L103" s="24"/>
    </row>
    <row r="104" spans="1:12" ht="24" customHeight="1" x14ac:dyDescent="0.5">
      <c r="A104" s="142" t="s">
        <v>178</v>
      </c>
      <c r="B104" s="142"/>
      <c r="C104" s="142"/>
      <c r="D104" s="142"/>
      <c r="E104" s="142"/>
      <c r="F104" s="142"/>
      <c r="G104" s="142"/>
      <c r="H104" s="80"/>
      <c r="I104" s="133"/>
      <c r="J104" s="133"/>
      <c r="K104" s="133"/>
      <c r="L104" s="106"/>
    </row>
    <row r="105" spans="1:12" ht="24" customHeight="1" x14ac:dyDescent="0.5">
      <c r="A105" s="24"/>
      <c r="B105" s="24"/>
      <c r="D105" s="24"/>
      <c r="E105" s="139"/>
      <c r="F105" s="139"/>
      <c r="G105" s="139"/>
      <c r="H105" s="31"/>
      <c r="I105" s="140" t="s">
        <v>3</v>
      </c>
      <c r="J105" s="140"/>
      <c r="K105" s="140"/>
      <c r="L105" s="24"/>
    </row>
    <row r="106" spans="1:12" ht="24" customHeight="1" x14ac:dyDescent="0.5">
      <c r="A106" s="24"/>
      <c r="B106" s="24"/>
      <c r="D106" s="24"/>
      <c r="E106" s="141" t="s">
        <v>0</v>
      </c>
      <c r="F106" s="141"/>
      <c r="G106" s="141"/>
      <c r="H106" s="65"/>
      <c r="I106" s="141"/>
      <c r="J106" s="141"/>
      <c r="K106" s="141"/>
      <c r="L106" s="24"/>
    </row>
    <row r="107" spans="1:12" ht="24" customHeight="1" x14ac:dyDescent="0.5">
      <c r="A107" s="24"/>
      <c r="B107" s="24"/>
      <c r="D107" s="24"/>
      <c r="E107" s="137" t="s">
        <v>2</v>
      </c>
      <c r="F107" s="137"/>
      <c r="G107" s="137"/>
      <c r="H107" s="65"/>
      <c r="I107" s="137" t="s">
        <v>1</v>
      </c>
      <c r="J107" s="137"/>
      <c r="K107" s="137"/>
      <c r="L107" s="24"/>
    </row>
    <row r="108" spans="1:12" ht="24" customHeight="1" x14ac:dyDescent="0.5">
      <c r="A108" s="24"/>
      <c r="B108" s="81"/>
      <c r="C108" s="82" t="s">
        <v>31</v>
      </c>
      <c r="D108" s="31"/>
      <c r="E108" s="67">
        <v>2019</v>
      </c>
      <c r="F108" s="62"/>
      <c r="G108" s="67">
        <v>2018</v>
      </c>
      <c r="H108" s="74"/>
      <c r="I108" s="67">
        <v>2019</v>
      </c>
      <c r="J108" s="62"/>
      <c r="K108" s="67">
        <v>2018</v>
      </c>
      <c r="L108" s="81"/>
    </row>
    <row r="109" spans="1:12" ht="24" customHeight="1" x14ac:dyDescent="0.5">
      <c r="A109" s="24"/>
      <c r="B109" s="81"/>
      <c r="C109" s="84"/>
      <c r="D109" s="31"/>
      <c r="E109" s="74"/>
      <c r="F109" s="92"/>
      <c r="G109" s="74"/>
      <c r="H109" s="74"/>
      <c r="I109" s="74"/>
      <c r="J109" s="92"/>
      <c r="K109" s="74"/>
      <c r="L109" s="81"/>
    </row>
    <row r="110" spans="1:12" ht="24" customHeight="1" x14ac:dyDescent="0.5">
      <c r="A110" s="19" t="s">
        <v>132</v>
      </c>
      <c r="B110" s="81"/>
      <c r="C110" s="85"/>
      <c r="D110" s="81"/>
      <c r="E110" s="59">
        <f>SUM(E95)</f>
        <v>12323609</v>
      </c>
      <c r="F110" s="57"/>
      <c r="G110" s="59">
        <f>SUM(G95)</f>
        <v>104001796</v>
      </c>
      <c r="H110" s="70"/>
      <c r="I110" s="59">
        <f>SUM(I95)</f>
        <v>13496616</v>
      </c>
      <c r="J110" s="57"/>
      <c r="K110" s="59">
        <f>SUM(K95)</f>
        <v>105121427</v>
      </c>
      <c r="L110" s="81"/>
    </row>
    <row r="111" spans="1:12" ht="24" customHeight="1" x14ac:dyDescent="0.5">
      <c r="A111" s="106"/>
      <c r="B111" s="81"/>
      <c r="C111" s="85"/>
      <c r="D111" s="81"/>
      <c r="E111" s="56"/>
      <c r="F111" s="57"/>
      <c r="G111" s="56"/>
      <c r="H111" s="70"/>
      <c r="I111" s="56"/>
      <c r="J111" s="57"/>
      <c r="K111" s="56"/>
      <c r="L111" s="81"/>
    </row>
    <row r="112" spans="1:12" ht="24" customHeight="1" x14ac:dyDescent="0.5">
      <c r="A112" s="25" t="s">
        <v>40</v>
      </c>
      <c r="B112" s="18"/>
      <c r="C112" s="34"/>
      <c r="D112" s="18"/>
      <c r="H112" s="79"/>
      <c r="L112" s="18"/>
    </row>
    <row r="113" spans="1:14" ht="24" customHeight="1" x14ac:dyDescent="0.5">
      <c r="A113" s="24" t="s">
        <v>85</v>
      </c>
      <c r="B113" s="18"/>
      <c r="C113" s="34"/>
      <c r="D113" s="18"/>
      <c r="E113" s="24"/>
      <c r="F113" s="24"/>
      <c r="G113" s="24"/>
      <c r="H113" s="31"/>
      <c r="I113" s="24"/>
      <c r="J113" s="24"/>
      <c r="K113" s="24"/>
      <c r="L113" s="18"/>
    </row>
    <row r="114" spans="1:14" ht="24" customHeight="1" x14ac:dyDescent="0.5">
      <c r="A114" s="24" t="s">
        <v>86</v>
      </c>
      <c r="B114" s="18"/>
      <c r="C114" s="34"/>
      <c r="D114" s="18"/>
      <c r="H114" s="76"/>
      <c r="L114" s="18"/>
    </row>
    <row r="115" spans="1:14" ht="24" customHeight="1" x14ac:dyDescent="0.5">
      <c r="A115" s="24" t="s">
        <v>188</v>
      </c>
      <c r="B115" s="18"/>
      <c r="C115" s="34"/>
      <c r="D115" s="18"/>
      <c r="H115" s="76"/>
      <c r="L115" s="18"/>
    </row>
    <row r="116" spans="1:14" ht="24" customHeight="1" x14ac:dyDescent="0.5">
      <c r="A116" s="24" t="s">
        <v>189</v>
      </c>
      <c r="B116" s="18"/>
      <c r="C116" s="34" t="s">
        <v>146</v>
      </c>
      <c r="D116" s="18"/>
      <c r="E116" s="107">
        <v>-2868931</v>
      </c>
      <c r="G116" s="131">
        <v>-787247</v>
      </c>
      <c r="H116" s="76"/>
      <c r="I116" s="131">
        <v>0</v>
      </c>
      <c r="K116" s="131">
        <v>0</v>
      </c>
      <c r="L116" s="18"/>
    </row>
    <row r="117" spans="1:14" ht="24" customHeight="1" x14ac:dyDescent="0.5">
      <c r="A117" s="26" t="s">
        <v>149</v>
      </c>
      <c r="B117" s="18"/>
      <c r="C117" s="34"/>
      <c r="D117" s="18"/>
      <c r="L117" s="18"/>
      <c r="N117" s="26"/>
    </row>
    <row r="118" spans="1:14" ht="24" customHeight="1" x14ac:dyDescent="0.5">
      <c r="A118" s="26" t="s">
        <v>117</v>
      </c>
      <c r="B118" s="18"/>
      <c r="C118" s="34"/>
      <c r="D118" s="18"/>
      <c r="E118" s="107">
        <v>42786510</v>
      </c>
      <c r="G118" s="131">
        <v>-61006139</v>
      </c>
      <c r="H118" s="76"/>
      <c r="I118" s="131">
        <v>42786510</v>
      </c>
      <c r="K118" s="131">
        <v>-61006139</v>
      </c>
      <c r="L118" s="18"/>
      <c r="N118" s="26"/>
    </row>
    <row r="119" spans="1:14" ht="24" customHeight="1" x14ac:dyDescent="0.5">
      <c r="A119" s="26" t="s">
        <v>89</v>
      </c>
      <c r="B119" s="18"/>
      <c r="C119" s="34"/>
      <c r="D119" s="18"/>
      <c r="E119" s="52">
        <v>-7983516</v>
      </c>
      <c r="G119" s="52">
        <v>12816882</v>
      </c>
      <c r="H119" s="76"/>
      <c r="I119" s="52">
        <v>-8557302</v>
      </c>
      <c r="K119" s="52">
        <v>12201228</v>
      </c>
      <c r="L119" s="18"/>
    </row>
    <row r="120" spans="1:14" ht="24" customHeight="1" x14ac:dyDescent="0.5">
      <c r="A120" s="26" t="s">
        <v>85</v>
      </c>
      <c r="B120" s="24"/>
      <c r="D120" s="24"/>
      <c r="E120" s="20"/>
      <c r="F120" s="20"/>
      <c r="G120" s="20"/>
      <c r="H120" s="56"/>
      <c r="I120" s="20"/>
      <c r="J120" s="20"/>
      <c r="K120" s="20"/>
      <c r="L120" s="24"/>
    </row>
    <row r="121" spans="1:14" ht="24" customHeight="1" x14ac:dyDescent="0.5">
      <c r="A121" s="26" t="s">
        <v>120</v>
      </c>
      <c r="B121" s="24"/>
      <c r="D121" s="24"/>
      <c r="E121" s="52">
        <f>SUM(E113:E119)</f>
        <v>31934063</v>
      </c>
      <c r="F121" s="20"/>
      <c r="G121" s="52">
        <f>SUM(G113:G119)</f>
        <v>-48976504</v>
      </c>
      <c r="H121" s="56"/>
      <c r="I121" s="52">
        <f>SUM(I113:I119)</f>
        <v>34229208</v>
      </c>
      <c r="J121" s="20"/>
      <c r="K121" s="52">
        <f>SUM(K113:K119)</f>
        <v>-48804911</v>
      </c>
      <c r="L121" s="24"/>
    </row>
    <row r="122" spans="1:14" ht="24" customHeight="1" x14ac:dyDescent="0.5">
      <c r="A122" s="26"/>
      <c r="B122" s="24"/>
      <c r="D122" s="24"/>
      <c r="E122" s="20"/>
      <c r="F122" s="20"/>
      <c r="G122" s="20"/>
      <c r="H122" s="56"/>
      <c r="I122" s="20"/>
      <c r="J122" s="20"/>
      <c r="K122" s="20"/>
      <c r="L122" s="24"/>
    </row>
    <row r="123" spans="1:14" ht="24" customHeight="1" thickBot="1" x14ac:dyDescent="0.55000000000000004">
      <c r="A123" s="25" t="s">
        <v>153</v>
      </c>
      <c r="B123" s="24"/>
      <c r="D123" s="24"/>
      <c r="E123" s="69">
        <f>SUM(E110,E121)</f>
        <v>44257672</v>
      </c>
      <c r="F123" s="57"/>
      <c r="G123" s="69">
        <f>SUM(G110,G121)</f>
        <v>55025292</v>
      </c>
      <c r="H123" s="56"/>
      <c r="I123" s="69">
        <f>SUM(I110,I121)</f>
        <v>47725824</v>
      </c>
      <c r="J123" s="57"/>
      <c r="K123" s="69">
        <f>SUM(K110,K121)</f>
        <v>56316516</v>
      </c>
      <c r="L123" s="24"/>
    </row>
    <row r="124" spans="1:14" ht="24" customHeight="1" thickTop="1" x14ac:dyDescent="0.5">
      <c r="A124" s="24"/>
      <c r="B124" s="24"/>
      <c r="D124" s="24"/>
      <c r="H124" s="31"/>
      <c r="L124" s="24"/>
    </row>
    <row r="125" spans="1:14" ht="24" customHeight="1" x14ac:dyDescent="0.5">
      <c r="A125" s="24"/>
      <c r="B125" s="24"/>
      <c r="D125" s="24"/>
      <c r="H125" s="31"/>
      <c r="L125" s="24"/>
    </row>
    <row r="126" spans="1:14" ht="24" customHeight="1" x14ac:dyDescent="0.5">
      <c r="A126" s="1" t="s">
        <v>10</v>
      </c>
      <c r="B126" s="24"/>
      <c r="D126" s="24"/>
      <c r="H126" s="31"/>
      <c r="L126" s="24"/>
    </row>
    <row r="127" spans="1:14" ht="24" customHeight="1" x14ac:dyDescent="0.5">
      <c r="A127" s="1"/>
      <c r="B127" s="24"/>
      <c r="D127" s="24"/>
      <c r="H127" s="31"/>
      <c r="K127" s="132" t="s">
        <v>136</v>
      </c>
      <c r="L127" s="24"/>
    </row>
    <row r="128" spans="1:14" ht="24" customHeight="1" x14ac:dyDescent="0.5">
      <c r="A128" s="142" t="s">
        <v>46</v>
      </c>
      <c r="B128" s="142"/>
      <c r="C128" s="142"/>
      <c r="D128" s="142"/>
      <c r="E128" s="142"/>
      <c r="F128" s="142"/>
      <c r="G128" s="142"/>
      <c r="H128" s="75"/>
      <c r="I128" s="5"/>
      <c r="J128" s="5"/>
      <c r="K128" s="5"/>
      <c r="L128" s="24"/>
    </row>
    <row r="129" spans="1:12" ht="24" customHeight="1" x14ac:dyDescent="0.5">
      <c r="A129" s="5" t="s">
        <v>119</v>
      </c>
      <c r="B129" s="5"/>
      <c r="C129" s="36"/>
      <c r="D129" s="5"/>
      <c r="E129" s="5"/>
      <c r="F129" s="5"/>
      <c r="G129" s="5"/>
      <c r="H129" s="75"/>
      <c r="I129" s="5"/>
      <c r="J129" s="5"/>
      <c r="K129" s="5"/>
      <c r="L129" s="24"/>
    </row>
    <row r="130" spans="1:12" ht="24" customHeight="1" x14ac:dyDescent="0.5">
      <c r="A130" s="142" t="s">
        <v>178</v>
      </c>
      <c r="B130" s="142"/>
      <c r="C130" s="142"/>
      <c r="D130" s="142"/>
      <c r="E130" s="142"/>
      <c r="F130" s="142"/>
      <c r="G130" s="142"/>
      <c r="H130" s="80"/>
      <c r="I130" s="133"/>
      <c r="J130" s="133"/>
      <c r="K130" s="133"/>
      <c r="L130" s="106"/>
    </row>
    <row r="131" spans="1:12" ht="24" customHeight="1" x14ac:dyDescent="0.5">
      <c r="A131" s="24"/>
      <c r="B131" s="24"/>
      <c r="D131" s="24"/>
      <c r="E131" s="139"/>
      <c r="F131" s="139"/>
      <c r="G131" s="139"/>
      <c r="H131" s="31"/>
      <c r="I131" s="140" t="s">
        <v>3</v>
      </c>
      <c r="J131" s="140"/>
      <c r="K131" s="140"/>
      <c r="L131" s="24"/>
    </row>
    <row r="132" spans="1:12" ht="24" customHeight="1" x14ac:dyDescent="0.5">
      <c r="A132" s="24"/>
      <c r="B132" s="24"/>
      <c r="D132" s="24"/>
      <c r="E132" s="141" t="s">
        <v>0</v>
      </c>
      <c r="F132" s="141"/>
      <c r="G132" s="141"/>
      <c r="H132" s="65"/>
      <c r="I132" s="141"/>
      <c r="J132" s="141"/>
      <c r="K132" s="141"/>
      <c r="L132" s="24"/>
    </row>
    <row r="133" spans="1:12" ht="24" customHeight="1" x14ac:dyDescent="0.5">
      <c r="A133" s="24"/>
      <c r="B133" s="24"/>
      <c r="D133" s="24"/>
      <c r="E133" s="137" t="s">
        <v>2</v>
      </c>
      <c r="F133" s="137"/>
      <c r="G133" s="137"/>
      <c r="H133" s="65"/>
      <c r="I133" s="137" t="s">
        <v>1</v>
      </c>
      <c r="J133" s="137"/>
      <c r="K133" s="137"/>
      <c r="L133" s="24"/>
    </row>
    <row r="134" spans="1:12" ht="24" customHeight="1" x14ac:dyDescent="0.5">
      <c r="A134" s="24"/>
      <c r="B134" s="81"/>
      <c r="D134" s="81"/>
      <c r="E134" s="67">
        <v>2019</v>
      </c>
      <c r="F134" s="62"/>
      <c r="G134" s="67">
        <v>2018</v>
      </c>
      <c r="H134" s="74"/>
      <c r="I134" s="67">
        <v>2019</v>
      </c>
      <c r="J134" s="62"/>
      <c r="K134" s="67">
        <v>2018</v>
      </c>
      <c r="L134" s="81"/>
    </row>
    <row r="135" spans="1:12" ht="24" customHeight="1" x14ac:dyDescent="0.5">
      <c r="A135" s="143" t="s">
        <v>104</v>
      </c>
      <c r="B135" s="143"/>
      <c r="C135" s="143"/>
      <c r="D135" s="143"/>
      <c r="E135" s="27"/>
      <c r="F135" s="27"/>
      <c r="G135" s="27"/>
      <c r="H135" s="31"/>
      <c r="I135" s="27"/>
      <c r="J135" s="27"/>
      <c r="K135" s="27"/>
      <c r="L135" s="24"/>
    </row>
    <row r="136" spans="1:12" ht="24" customHeight="1" x14ac:dyDescent="0.5">
      <c r="A136" s="7" t="s">
        <v>29</v>
      </c>
      <c r="B136" s="28"/>
      <c r="C136" s="72"/>
      <c r="D136" s="28"/>
      <c r="E136" s="135">
        <v>2253723532</v>
      </c>
      <c r="F136" s="118"/>
      <c r="G136" s="135">
        <v>2221081335</v>
      </c>
      <c r="H136" s="119"/>
      <c r="I136" s="131">
        <v>2253723532</v>
      </c>
      <c r="J136" s="118"/>
      <c r="K136" s="131">
        <v>2221081335</v>
      </c>
      <c r="L136" s="28"/>
    </row>
    <row r="137" spans="1:12" ht="24" customHeight="1" x14ac:dyDescent="0.5">
      <c r="A137" s="7" t="s">
        <v>187</v>
      </c>
      <c r="B137" s="28"/>
      <c r="C137" s="72"/>
      <c r="D137" s="28"/>
      <c r="E137" s="120">
        <v>-48109347</v>
      </c>
      <c r="F137" s="121"/>
      <c r="G137" s="120">
        <v>-199597924</v>
      </c>
      <c r="H137" s="122"/>
      <c r="I137" s="120">
        <v>-48109347</v>
      </c>
      <c r="J137" s="121"/>
      <c r="K137" s="120">
        <v>-199597924</v>
      </c>
      <c r="L137" s="28"/>
    </row>
    <row r="138" spans="1:12" ht="24" customHeight="1" x14ac:dyDescent="0.5">
      <c r="A138" s="7" t="s">
        <v>55</v>
      </c>
      <c r="B138" s="28"/>
      <c r="C138" s="72"/>
      <c r="D138" s="28"/>
      <c r="E138" s="121">
        <v>21361673</v>
      </c>
      <c r="F138" s="121"/>
      <c r="G138" s="121">
        <v>21950062</v>
      </c>
      <c r="H138" s="118"/>
      <c r="I138" s="121">
        <v>21361673</v>
      </c>
      <c r="J138" s="121"/>
      <c r="K138" s="121">
        <v>21950062</v>
      </c>
      <c r="L138" s="28"/>
    </row>
    <row r="139" spans="1:12" ht="24" customHeight="1" x14ac:dyDescent="0.5">
      <c r="A139" s="7" t="s">
        <v>53</v>
      </c>
      <c r="B139" s="28"/>
      <c r="C139" s="72"/>
      <c r="D139" s="28"/>
      <c r="E139" s="121">
        <v>53535893</v>
      </c>
      <c r="F139" s="121"/>
      <c r="G139" s="121">
        <v>48446223</v>
      </c>
      <c r="H139" s="118"/>
      <c r="I139" s="121">
        <v>53535893</v>
      </c>
      <c r="J139" s="121"/>
      <c r="K139" s="121">
        <v>48446223</v>
      </c>
      <c r="L139" s="28"/>
    </row>
    <row r="140" spans="1:12" ht="24" customHeight="1" x14ac:dyDescent="0.5">
      <c r="A140" s="29" t="s">
        <v>28</v>
      </c>
      <c r="B140" s="28"/>
      <c r="C140" s="72"/>
      <c r="D140" s="28"/>
      <c r="E140" s="121">
        <v>5666878</v>
      </c>
      <c r="F140" s="121"/>
      <c r="G140" s="121">
        <v>3724214</v>
      </c>
      <c r="H140" s="118"/>
      <c r="I140" s="121">
        <v>5666878</v>
      </c>
      <c r="J140" s="121"/>
      <c r="K140" s="121">
        <v>3724214</v>
      </c>
      <c r="L140" s="28"/>
    </row>
    <row r="141" spans="1:12" ht="24" customHeight="1" x14ac:dyDescent="0.5">
      <c r="A141" s="29" t="s">
        <v>105</v>
      </c>
      <c r="B141" s="30"/>
      <c r="C141" s="73"/>
      <c r="D141" s="30"/>
      <c r="E141" s="104"/>
      <c r="F141" s="88"/>
      <c r="G141" s="88"/>
      <c r="H141" s="87"/>
      <c r="I141" s="104"/>
      <c r="J141" s="88"/>
      <c r="K141" s="88"/>
      <c r="L141" s="30"/>
    </row>
    <row r="142" spans="1:12" ht="24" customHeight="1" x14ac:dyDescent="0.5">
      <c r="A142" s="29" t="s">
        <v>106</v>
      </c>
      <c r="B142" s="30"/>
      <c r="C142" s="73"/>
      <c r="D142" s="30"/>
      <c r="E142" s="121">
        <v>-1207247580</v>
      </c>
      <c r="F142" s="121"/>
      <c r="G142" s="121">
        <v>-1212725980</v>
      </c>
      <c r="H142" s="122"/>
      <c r="I142" s="121">
        <v>-1207247580</v>
      </c>
      <c r="J142" s="121"/>
      <c r="K142" s="121">
        <v>-1212725980</v>
      </c>
      <c r="L142" s="30"/>
    </row>
    <row r="143" spans="1:12" ht="24" customHeight="1" x14ac:dyDescent="0.5">
      <c r="A143" s="29" t="s">
        <v>90</v>
      </c>
      <c r="B143" s="30"/>
      <c r="C143" s="73"/>
      <c r="D143" s="30"/>
      <c r="E143" s="121">
        <v>-329381337</v>
      </c>
      <c r="F143" s="121"/>
      <c r="G143" s="121">
        <v>-345242638</v>
      </c>
      <c r="H143" s="118"/>
      <c r="I143" s="121">
        <v>-329381337</v>
      </c>
      <c r="J143" s="121"/>
      <c r="K143" s="121">
        <v>-345242638</v>
      </c>
      <c r="L143" s="30"/>
    </row>
    <row r="144" spans="1:12" ht="24" customHeight="1" x14ac:dyDescent="0.5">
      <c r="A144" s="6" t="s">
        <v>26</v>
      </c>
      <c r="B144" s="30"/>
      <c r="C144" s="73"/>
      <c r="D144" s="30"/>
      <c r="E144" s="121">
        <v>-192308814</v>
      </c>
      <c r="F144" s="121"/>
      <c r="G144" s="121">
        <v>-180241226</v>
      </c>
      <c r="H144" s="122"/>
      <c r="I144" s="121">
        <v>-192308814</v>
      </c>
      <c r="J144" s="121"/>
      <c r="K144" s="121">
        <v>-180241226</v>
      </c>
      <c r="L144" s="30"/>
    </row>
    <row r="145" spans="1:12" ht="24" customHeight="1" x14ac:dyDescent="0.5">
      <c r="A145" s="7" t="s">
        <v>27</v>
      </c>
      <c r="B145" s="30"/>
      <c r="C145" s="73"/>
      <c r="D145" s="30"/>
      <c r="E145" s="121">
        <v>-230066852</v>
      </c>
      <c r="F145" s="121"/>
      <c r="G145" s="121">
        <v>-193368556</v>
      </c>
      <c r="H145" s="118"/>
      <c r="I145" s="121">
        <v>-230066852</v>
      </c>
      <c r="J145" s="121"/>
      <c r="K145" s="121">
        <v>-193368556</v>
      </c>
      <c r="L145" s="30"/>
    </row>
    <row r="146" spans="1:12" ht="24" customHeight="1" x14ac:dyDescent="0.5">
      <c r="A146" s="7" t="s">
        <v>61</v>
      </c>
      <c r="B146" s="30"/>
      <c r="C146" s="73"/>
      <c r="D146" s="30"/>
      <c r="E146" s="121">
        <v>-17229809</v>
      </c>
      <c r="F146" s="121"/>
      <c r="G146" s="121">
        <v>-7690946</v>
      </c>
      <c r="H146" s="118"/>
      <c r="I146" s="121">
        <v>-17229809</v>
      </c>
      <c r="J146" s="121"/>
      <c r="K146" s="121">
        <v>-7690946</v>
      </c>
      <c r="L146" s="30"/>
    </row>
    <row r="147" spans="1:12" ht="24" customHeight="1" x14ac:dyDescent="0.5">
      <c r="A147" s="7" t="s">
        <v>107</v>
      </c>
      <c r="B147" s="30"/>
      <c r="C147" s="73"/>
      <c r="D147" s="30"/>
      <c r="E147" s="121">
        <v>-384405167</v>
      </c>
      <c r="F147" s="121"/>
      <c r="G147" s="121">
        <v>-85498166</v>
      </c>
      <c r="H147" s="118"/>
      <c r="I147" s="121">
        <v>-384405167</v>
      </c>
      <c r="J147" s="121"/>
      <c r="K147" s="121">
        <v>-85498166</v>
      </c>
      <c r="L147" s="30"/>
    </row>
    <row r="148" spans="1:12" ht="24" customHeight="1" x14ac:dyDescent="0.5">
      <c r="A148" s="7" t="s">
        <v>108</v>
      </c>
      <c r="B148" s="30"/>
      <c r="C148" s="73"/>
      <c r="D148" s="30"/>
      <c r="E148" s="121">
        <v>-356485</v>
      </c>
      <c r="F148" s="121"/>
      <c r="G148" s="121">
        <v>-37108</v>
      </c>
      <c r="H148" s="118"/>
      <c r="I148" s="121">
        <v>-356485</v>
      </c>
      <c r="J148" s="121"/>
      <c r="K148" s="121">
        <v>-37108</v>
      </c>
      <c r="L148" s="30"/>
    </row>
    <row r="149" spans="1:12" ht="24" customHeight="1" x14ac:dyDescent="0.5">
      <c r="A149" s="7" t="s">
        <v>109</v>
      </c>
      <c r="B149" s="30"/>
      <c r="C149" s="73"/>
      <c r="D149" s="30"/>
      <c r="E149" s="135"/>
      <c r="G149" s="135"/>
      <c r="L149" s="30"/>
    </row>
    <row r="150" spans="1:12" ht="24" customHeight="1" x14ac:dyDescent="0.5">
      <c r="A150" s="7" t="s">
        <v>110</v>
      </c>
      <c r="B150" s="30"/>
      <c r="C150" s="73"/>
      <c r="D150" s="30"/>
      <c r="E150" s="121">
        <v>148812000</v>
      </c>
      <c r="F150" s="121"/>
      <c r="G150" s="121">
        <v>58812000</v>
      </c>
      <c r="H150" s="118"/>
      <c r="I150" s="121">
        <v>148812000</v>
      </c>
      <c r="J150" s="121"/>
      <c r="K150" s="121">
        <v>58812000</v>
      </c>
      <c r="L150" s="30"/>
    </row>
    <row r="151" spans="1:12" ht="24" customHeight="1" x14ac:dyDescent="0.5">
      <c r="A151" s="8" t="s">
        <v>170</v>
      </c>
      <c r="B151" s="30"/>
      <c r="C151" s="73"/>
      <c r="D151" s="30"/>
      <c r="E151" s="97">
        <f>SUM(E136:E150)</f>
        <v>73994585</v>
      </c>
      <c r="F151" s="88"/>
      <c r="G151" s="97">
        <f>SUM(G136:G150)</f>
        <v>129611290</v>
      </c>
      <c r="H151" s="87"/>
      <c r="I151" s="97">
        <f>SUM(I136:I150)</f>
        <v>73994585</v>
      </c>
      <c r="J151" s="88"/>
      <c r="K151" s="97">
        <f>SUM(K136:K150)</f>
        <v>129611290</v>
      </c>
      <c r="L151" s="30"/>
    </row>
    <row r="152" spans="1:12" ht="24" customHeight="1" x14ac:dyDescent="0.5">
      <c r="A152" s="8" t="s">
        <v>111</v>
      </c>
      <c r="B152" s="30"/>
      <c r="C152" s="73"/>
      <c r="D152" s="30"/>
      <c r="E152" s="89"/>
      <c r="F152" s="89"/>
      <c r="G152" s="89"/>
      <c r="H152" s="87"/>
      <c r="I152" s="89"/>
      <c r="J152" s="89"/>
      <c r="K152" s="89"/>
      <c r="L152" s="30"/>
    </row>
    <row r="153" spans="1:12" ht="24" customHeight="1" x14ac:dyDescent="0.5">
      <c r="A153" s="7" t="s">
        <v>112</v>
      </c>
      <c r="B153" s="30"/>
      <c r="C153" s="73"/>
      <c r="D153" s="30"/>
      <c r="E153" s="121">
        <v>-2891845</v>
      </c>
      <c r="F153" s="121"/>
      <c r="G153" s="121">
        <v>-1523092</v>
      </c>
      <c r="H153" s="118"/>
      <c r="I153" s="121">
        <v>-2891845</v>
      </c>
      <c r="J153" s="121"/>
      <c r="K153" s="121">
        <v>-1523092</v>
      </c>
      <c r="L153" s="30"/>
    </row>
    <row r="154" spans="1:12" ht="24" customHeight="1" x14ac:dyDescent="0.5">
      <c r="A154" s="7" t="s">
        <v>113</v>
      </c>
      <c r="B154" s="30"/>
      <c r="C154" s="73"/>
      <c r="D154" s="30"/>
      <c r="E154" s="121">
        <v>-150000</v>
      </c>
      <c r="F154" s="121"/>
      <c r="G154" s="121">
        <v>-31276800</v>
      </c>
      <c r="H154" s="123"/>
      <c r="I154" s="121">
        <v>-150000</v>
      </c>
      <c r="J154" s="121"/>
      <c r="K154" s="121">
        <v>-31276800</v>
      </c>
      <c r="L154" s="30"/>
    </row>
    <row r="155" spans="1:12" ht="24" customHeight="1" x14ac:dyDescent="0.5">
      <c r="A155" s="24" t="s">
        <v>114</v>
      </c>
      <c r="B155" s="30"/>
      <c r="C155" s="73"/>
      <c r="D155" s="30"/>
      <c r="E155" s="121">
        <v>475385</v>
      </c>
      <c r="F155" s="121"/>
      <c r="G155" s="121">
        <v>649307</v>
      </c>
      <c r="H155" s="123"/>
      <c r="I155" s="121">
        <v>475385</v>
      </c>
      <c r="J155" s="121"/>
      <c r="K155" s="121">
        <v>649307</v>
      </c>
      <c r="L155" s="30"/>
    </row>
    <row r="156" spans="1:12" ht="24" customHeight="1" x14ac:dyDescent="0.5">
      <c r="A156" s="8" t="s">
        <v>171</v>
      </c>
      <c r="B156" s="30"/>
      <c r="C156" s="73"/>
      <c r="D156" s="30"/>
      <c r="E156" s="97">
        <f>SUM(E153:E155)</f>
        <v>-2566460</v>
      </c>
      <c r="F156" s="88"/>
      <c r="G156" s="97">
        <f>SUM(G153:G155)</f>
        <v>-32150585</v>
      </c>
      <c r="H156" s="87"/>
      <c r="I156" s="97">
        <f>SUM(I153:I155)</f>
        <v>-2566460</v>
      </c>
      <c r="J156" s="88"/>
      <c r="K156" s="97">
        <f>SUM(K153:K155)</f>
        <v>-32150585</v>
      </c>
      <c r="L156" s="30"/>
    </row>
    <row r="157" spans="1:12" ht="24" customHeight="1" x14ac:dyDescent="0.5">
      <c r="A157" s="8" t="s">
        <v>115</v>
      </c>
      <c r="B157" s="30"/>
      <c r="C157" s="73"/>
      <c r="D157" s="30"/>
      <c r="E157" s="98"/>
      <c r="F157" s="88"/>
      <c r="G157" s="98"/>
      <c r="H157" s="87"/>
      <c r="I157" s="98"/>
      <c r="J157" s="88"/>
      <c r="K157" s="98"/>
      <c r="L157" s="30"/>
    </row>
    <row r="158" spans="1:12" ht="24" customHeight="1" x14ac:dyDescent="0.5">
      <c r="A158" s="7" t="s">
        <v>154</v>
      </c>
      <c r="B158" s="30"/>
      <c r="C158" s="73"/>
      <c r="D158" s="30"/>
      <c r="E158" s="124">
        <v>14980</v>
      </c>
      <c r="F158" s="121"/>
      <c r="G158" s="124">
        <v>14573</v>
      </c>
      <c r="H158" s="118"/>
      <c r="I158" s="124">
        <v>14980</v>
      </c>
      <c r="J158" s="121"/>
      <c r="K158" s="124">
        <v>14573</v>
      </c>
      <c r="L158" s="30"/>
    </row>
    <row r="159" spans="1:12" ht="24" customHeight="1" x14ac:dyDescent="0.5">
      <c r="A159" s="7" t="s">
        <v>116</v>
      </c>
      <c r="B159" s="30"/>
      <c r="C159" s="73"/>
      <c r="D159" s="30"/>
      <c r="E159" s="124">
        <v>-5983019</v>
      </c>
      <c r="F159" s="121"/>
      <c r="G159" s="124">
        <v>-5249189</v>
      </c>
      <c r="H159" s="118"/>
      <c r="I159" s="124">
        <v>-5983019</v>
      </c>
      <c r="J159" s="121"/>
      <c r="K159" s="124">
        <v>-5249189</v>
      </c>
      <c r="L159" s="30"/>
    </row>
    <row r="160" spans="1:12" ht="24" customHeight="1" x14ac:dyDescent="0.5">
      <c r="A160" s="7" t="s">
        <v>155</v>
      </c>
      <c r="B160" s="30"/>
      <c r="C160" s="73"/>
      <c r="D160" s="30"/>
      <c r="E160" s="124">
        <v>-50999928</v>
      </c>
      <c r="F160" s="121"/>
      <c r="G160" s="124">
        <v>-49499928</v>
      </c>
      <c r="H160" s="118"/>
      <c r="I160" s="124">
        <v>-50999928</v>
      </c>
      <c r="J160" s="121"/>
      <c r="K160" s="124">
        <v>-49499928</v>
      </c>
      <c r="L160" s="30"/>
    </row>
    <row r="161" spans="1:12" ht="24" customHeight="1" x14ac:dyDescent="0.5">
      <c r="A161" s="8" t="s">
        <v>95</v>
      </c>
      <c r="B161" s="30"/>
      <c r="C161" s="73"/>
      <c r="D161" s="30"/>
      <c r="E161" s="97">
        <f>SUM(E158:E160)</f>
        <v>-56967967</v>
      </c>
      <c r="F161" s="88"/>
      <c r="G161" s="97">
        <f>SUM(G158:G160)</f>
        <v>-54734544</v>
      </c>
      <c r="H161" s="87"/>
      <c r="I161" s="97">
        <f>SUM(I158:I160)</f>
        <v>-56967967</v>
      </c>
      <c r="J161" s="88"/>
      <c r="K161" s="97">
        <f>SUM(K158:K160)</f>
        <v>-54734544</v>
      </c>
      <c r="L161" s="30"/>
    </row>
    <row r="162" spans="1:12" ht="24" customHeight="1" x14ac:dyDescent="0.5">
      <c r="A162" s="8" t="s">
        <v>172</v>
      </c>
      <c r="B162" s="29"/>
      <c r="C162" s="73"/>
      <c r="D162" s="29"/>
      <c r="E162" s="89">
        <f>+E156+E151+E161</f>
        <v>14460158</v>
      </c>
      <c r="F162" s="89"/>
      <c r="G162" s="89">
        <f>+G156+G151+G161</f>
        <v>42726161</v>
      </c>
      <c r="H162" s="89"/>
      <c r="I162" s="89">
        <f>+I156+I151+I161</f>
        <v>14460158</v>
      </c>
      <c r="J162" s="89"/>
      <c r="K162" s="89">
        <f>+K156+K151+K161</f>
        <v>42726161</v>
      </c>
      <c r="L162" s="29"/>
    </row>
    <row r="163" spans="1:12" ht="24" customHeight="1" x14ac:dyDescent="0.5">
      <c r="A163" s="7" t="s">
        <v>138</v>
      </c>
      <c r="B163" s="29"/>
      <c r="C163" s="73"/>
      <c r="D163" s="29"/>
      <c r="E163" s="125">
        <v>119443830</v>
      </c>
      <c r="F163" s="125"/>
      <c r="G163" s="125">
        <v>110457820</v>
      </c>
      <c r="H163" s="125"/>
      <c r="I163" s="125">
        <v>119443830</v>
      </c>
      <c r="J163" s="125"/>
      <c r="K163" s="125">
        <v>110457820</v>
      </c>
      <c r="L163" s="29"/>
    </row>
    <row r="164" spans="1:12" ht="24" customHeight="1" thickBot="1" x14ac:dyDescent="0.55000000000000004">
      <c r="A164" s="8" t="s">
        <v>137</v>
      </c>
      <c r="B164" s="29"/>
      <c r="C164" s="73"/>
      <c r="D164" s="29"/>
      <c r="E164" s="99">
        <f>SUM(E162:E163)</f>
        <v>133903988</v>
      </c>
      <c r="F164" s="89"/>
      <c r="G164" s="99">
        <f>SUM(G162:G163)</f>
        <v>153183981</v>
      </c>
      <c r="H164" s="89"/>
      <c r="I164" s="99">
        <f>SUM(I162:I163)</f>
        <v>133903988</v>
      </c>
      <c r="J164" s="89"/>
      <c r="K164" s="99">
        <f>SUM(K162:K163)</f>
        <v>153183981</v>
      </c>
      <c r="L164" s="29"/>
    </row>
    <row r="165" spans="1:12" s="31" customFormat="1" ht="24" customHeight="1" thickTop="1" x14ac:dyDescent="0.5">
      <c r="B165" s="29"/>
      <c r="C165" s="29"/>
      <c r="D165" s="29"/>
      <c r="E165" s="61">
        <f>E164-BS!E12</f>
        <v>0</v>
      </c>
      <c r="F165" s="61"/>
      <c r="G165" s="61"/>
      <c r="H165" s="61"/>
      <c r="I165" s="61">
        <f>I164-BS!I12</f>
        <v>0</v>
      </c>
      <c r="J165" s="61"/>
      <c r="K165" s="61"/>
      <c r="L165" s="29"/>
    </row>
    <row r="166" spans="1:12" s="1" customFormat="1" ht="24" customHeight="1" x14ac:dyDescent="0.5">
      <c r="A166" s="1" t="s">
        <v>10</v>
      </c>
      <c r="C166" s="108"/>
      <c r="H166" s="7"/>
    </row>
  </sheetData>
  <mergeCells count="41">
    <mergeCell ref="A2:G2"/>
    <mergeCell ref="A4:G4"/>
    <mergeCell ref="E5:G5"/>
    <mergeCell ref="I5:K5"/>
    <mergeCell ref="E6:G6"/>
    <mergeCell ref="I6:K6"/>
    <mergeCell ref="E7:G7"/>
    <mergeCell ref="I7:K7"/>
    <mergeCell ref="A39:G39"/>
    <mergeCell ref="A41:G41"/>
    <mergeCell ref="I132:K132"/>
    <mergeCell ref="E42:G42"/>
    <mergeCell ref="I42:K42"/>
    <mergeCell ref="E43:G43"/>
    <mergeCell ref="I43:K43"/>
    <mergeCell ref="E44:G44"/>
    <mergeCell ref="I44:K44"/>
    <mergeCell ref="A65:G65"/>
    <mergeCell ref="A67:G67"/>
    <mergeCell ref="E68:G68"/>
    <mergeCell ref="I68:K68"/>
    <mergeCell ref="E69:G69"/>
    <mergeCell ref="A135:D135"/>
    <mergeCell ref="A128:G128"/>
    <mergeCell ref="A130:G130"/>
    <mergeCell ref="E131:G131"/>
    <mergeCell ref="I131:K131"/>
    <mergeCell ref="E132:G132"/>
    <mergeCell ref="E133:G133"/>
    <mergeCell ref="I133:K133"/>
    <mergeCell ref="I69:K69"/>
    <mergeCell ref="E70:G70"/>
    <mergeCell ref="I70:K70"/>
    <mergeCell ref="A102:G102"/>
    <mergeCell ref="A104:G104"/>
    <mergeCell ref="E105:G105"/>
    <mergeCell ref="I105:K105"/>
    <mergeCell ref="E106:G106"/>
    <mergeCell ref="I106:K106"/>
    <mergeCell ref="E107:G107"/>
    <mergeCell ref="I107:K107"/>
  </mergeCells>
  <pageMargins left="0.86614173228346458" right="0.47244094488188981" top="0.78740157480314965" bottom="0" header="0.31496062992125984" footer="0.31496062992125984"/>
  <pageSetup paperSize="9" scale="72" orientation="portrait" r:id="rId1"/>
  <headerFooter alignWithMargins="0"/>
  <rowBreaks count="4" manualBreakCount="4">
    <brk id="37" max="10" man="1"/>
    <brk id="63" max="16383" man="1"/>
    <brk id="100" max="16383" man="1"/>
    <brk id="126" max="1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showGridLines="0" view="pageBreakPreview" topLeftCell="D10" zoomScale="66" zoomScaleNormal="70" zoomScaleSheetLayoutView="66" workbookViewId="0">
      <selection activeCell="O23" sqref="O23"/>
    </sheetView>
  </sheetViews>
  <sheetFormatPr defaultColWidth="9.140625" defaultRowHeight="24" customHeight="1" x14ac:dyDescent="0.5"/>
  <cols>
    <col min="1" max="1" width="36.85546875" style="38" customWidth="1"/>
    <col min="2" max="2" width="1.7109375" style="39" customWidth="1"/>
    <col min="3" max="3" width="16.28515625" style="40" customWidth="1"/>
    <col min="4" max="4" width="1.7109375" style="39" customWidth="1"/>
    <col min="5" max="5" width="16.28515625" style="40" customWidth="1"/>
    <col min="6" max="6" width="1.7109375" style="39" customWidth="1"/>
    <col min="7" max="7" width="16.28515625" style="40" customWidth="1"/>
    <col min="8" max="8" width="1.7109375" style="39" customWidth="1"/>
    <col min="9" max="9" width="16.28515625" style="40" customWidth="1"/>
    <col min="10" max="10" width="1.7109375" style="39" customWidth="1"/>
    <col min="11" max="11" width="17.42578125" style="40" customWidth="1"/>
    <col min="12" max="12" width="1.7109375" style="40" customWidth="1"/>
    <col min="13" max="13" width="22.85546875" style="40" customWidth="1"/>
    <col min="14" max="14" width="1.7109375" style="40" customWidth="1"/>
    <col min="15" max="15" width="19.85546875" style="40" customWidth="1"/>
    <col min="16" max="16" width="1.7109375" style="40" customWidth="1"/>
    <col min="17" max="17" width="16.140625" style="40" customWidth="1"/>
    <col min="18" max="18" width="1.7109375" style="39" customWidth="1"/>
    <col min="19" max="19" width="18.42578125" style="40" customWidth="1"/>
    <col min="20" max="16384" width="9.140625" style="40"/>
  </cols>
  <sheetData>
    <row r="1" spans="1:19" ht="24" customHeight="1" x14ac:dyDescent="0.5">
      <c r="S1" s="41" t="s">
        <v>136</v>
      </c>
    </row>
    <row r="2" spans="1:19" ht="24" customHeight="1" x14ac:dyDescent="0.5">
      <c r="A2" s="136" t="s">
        <v>46</v>
      </c>
      <c r="B2" s="136"/>
      <c r="C2" s="136"/>
      <c r="D2" s="136"/>
      <c r="E2" s="136"/>
      <c r="F2" s="42"/>
      <c r="G2" s="105"/>
      <c r="H2" s="42"/>
      <c r="I2" s="105"/>
      <c r="J2" s="42"/>
      <c r="K2" s="105"/>
      <c r="L2" s="105"/>
      <c r="M2" s="105"/>
      <c r="N2" s="105"/>
      <c r="O2" s="105"/>
      <c r="P2" s="105"/>
      <c r="Q2" s="105"/>
      <c r="R2" s="42"/>
      <c r="S2" s="66"/>
    </row>
    <row r="3" spans="1:19" ht="24" customHeight="1" x14ac:dyDescent="0.5">
      <c r="A3" s="43" t="s">
        <v>81</v>
      </c>
      <c r="B3" s="44"/>
      <c r="C3" s="43"/>
      <c r="D3" s="44"/>
      <c r="E3" s="43"/>
      <c r="F3" s="44"/>
      <c r="G3" s="43"/>
      <c r="H3" s="44"/>
      <c r="I3" s="43"/>
      <c r="J3" s="44"/>
      <c r="K3" s="43"/>
      <c r="L3" s="43"/>
      <c r="M3" s="43"/>
      <c r="N3" s="43"/>
      <c r="O3" s="43"/>
      <c r="P3" s="43"/>
      <c r="R3" s="44"/>
    </row>
    <row r="4" spans="1:19" ht="24" customHeight="1" x14ac:dyDescent="0.5">
      <c r="A4" s="142" t="s">
        <v>178</v>
      </c>
      <c r="B4" s="142"/>
      <c r="C4" s="142"/>
      <c r="D4" s="142"/>
      <c r="E4" s="142"/>
      <c r="F4" s="142"/>
      <c r="G4" s="142"/>
      <c r="H4" s="44"/>
      <c r="I4" s="43"/>
      <c r="J4" s="44"/>
      <c r="K4" s="43"/>
      <c r="L4" s="43"/>
      <c r="M4" s="43"/>
      <c r="N4" s="43"/>
      <c r="O4" s="43"/>
      <c r="P4" s="43"/>
      <c r="Q4" s="43"/>
      <c r="R4" s="44"/>
      <c r="S4" s="43"/>
    </row>
    <row r="5" spans="1:19" ht="24" customHeight="1" x14ac:dyDescent="0.5">
      <c r="A5" s="45"/>
      <c r="B5" s="45"/>
      <c r="C5" s="45"/>
      <c r="D5" s="45"/>
      <c r="E5" s="45"/>
      <c r="F5" s="44"/>
      <c r="G5" s="43"/>
      <c r="H5" s="44"/>
      <c r="I5" s="43"/>
      <c r="J5" s="44"/>
      <c r="K5" s="43"/>
      <c r="L5" s="43"/>
      <c r="M5" s="43"/>
      <c r="N5" s="43"/>
      <c r="O5" s="43"/>
      <c r="P5" s="43"/>
      <c r="Q5" s="41"/>
      <c r="R5" s="44"/>
      <c r="S5" s="41" t="s">
        <v>3</v>
      </c>
    </row>
    <row r="6" spans="1:19" ht="24" customHeight="1" x14ac:dyDescent="0.5">
      <c r="A6" s="45"/>
      <c r="B6" s="42"/>
      <c r="C6" s="145" t="s">
        <v>33</v>
      </c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</row>
    <row r="7" spans="1:19" ht="24" customHeight="1" x14ac:dyDescent="0.5">
      <c r="A7" s="45"/>
      <c r="B7" s="45"/>
      <c r="C7" s="45"/>
      <c r="D7" s="45"/>
      <c r="E7" s="45"/>
      <c r="F7" s="44"/>
      <c r="G7" s="43"/>
      <c r="H7" s="44"/>
      <c r="I7" s="43"/>
      <c r="J7" s="44"/>
      <c r="K7" s="43"/>
      <c r="L7" s="39"/>
      <c r="M7" s="144" t="s">
        <v>39</v>
      </c>
      <c r="N7" s="144"/>
      <c r="O7" s="144"/>
      <c r="P7" s="144"/>
      <c r="Q7" s="144"/>
      <c r="R7" s="44"/>
      <c r="S7" s="41"/>
    </row>
    <row r="8" spans="1:19" ht="24" customHeight="1" x14ac:dyDescent="0.5">
      <c r="A8" s="46"/>
      <c r="B8" s="110"/>
      <c r="C8" s="46"/>
      <c r="D8" s="110"/>
      <c r="E8" s="46"/>
      <c r="F8" s="110"/>
      <c r="G8" s="46"/>
      <c r="H8" s="110"/>
      <c r="I8" s="46"/>
      <c r="J8" s="110"/>
      <c r="K8" s="46"/>
      <c r="L8" s="110"/>
      <c r="M8" s="110" t="s">
        <v>121</v>
      </c>
      <c r="N8" s="110"/>
      <c r="O8" s="110" t="s">
        <v>160</v>
      </c>
      <c r="P8" s="110"/>
      <c r="Q8" s="46"/>
      <c r="R8" s="110"/>
    </row>
    <row r="9" spans="1:19" ht="24" customHeight="1" x14ac:dyDescent="0.5">
      <c r="C9" s="46" t="s">
        <v>34</v>
      </c>
      <c r="G9" s="144" t="s">
        <v>19</v>
      </c>
      <c r="H9" s="144"/>
      <c r="I9" s="144"/>
      <c r="J9" s="144"/>
      <c r="K9" s="144"/>
      <c r="L9" s="46"/>
      <c r="M9" s="46" t="s">
        <v>122</v>
      </c>
      <c r="N9" s="46"/>
      <c r="O9" s="46" t="s">
        <v>131</v>
      </c>
      <c r="P9" s="46"/>
      <c r="Q9" s="46" t="s">
        <v>43</v>
      </c>
    </row>
    <row r="10" spans="1:19" s="46" customFormat="1" ht="24" customHeight="1" x14ac:dyDescent="0.5">
      <c r="A10" s="38"/>
      <c r="B10" s="110"/>
      <c r="C10" s="46" t="s">
        <v>69</v>
      </c>
      <c r="D10" s="110"/>
      <c r="F10" s="110"/>
      <c r="G10" s="144" t="s">
        <v>36</v>
      </c>
      <c r="H10" s="144"/>
      <c r="I10" s="144"/>
      <c r="J10" s="39"/>
      <c r="K10" s="110"/>
      <c r="M10" s="46" t="s">
        <v>123</v>
      </c>
      <c r="O10" s="46" t="s">
        <v>72</v>
      </c>
      <c r="Q10" s="46" t="s">
        <v>44</v>
      </c>
      <c r="R10" s="110"/>
    </row>
    <row r="11" spans="1:19" s="46" customFormat="1" ht="24" customHeight="1" x14ac:dyDescent="0.5">
      <c r="A11" s="38"/>
      <c r="B11" s="110"/>
      <c r="C11" s="109" t="s">
        <v>35</v>
      </c>
      <c r="D11" s="110"/>
      <c r="E11" s="109" t="s">
        <v>18</v>
      </c>
      <c r="F11" s="110"/>
      <c r="G11" s="109" t="s">
        <v>76</v>
      </c>
      <c r="H11" s="110"/>
      <c r="I11" s="109" t="s">
        <v>37</v>
      </c>
      <c r="J11" s="110"/>
      <c r="K11" s="109" t="s">
        <v>38</v>
      </c>
      <c r="L11" s="110"/>
      <c r="M11" s="109" t="s">
        <v>124</v>
      </c>
      <c r="N11" s="110"/>
      <c r="O11" s="109" t="s">
        <v>48</v>
      </c>
      <c r="P11" s="110"/>
      <c r="Q11" s="109" t="s">
        <v>45</v>
      </c>
      <c r="R11" s="110"/>
      <c r="S11" s="109" t="s">
        <v>73</v>
      </c>
    </row>
    <row r="12" spans="1:19" ht="24" customHeight="1" x14ac:dyDescent="0.5">
      <c r="A12" s="116" t="s">
        <v>130</v>
      </c>
      <c r="C12" s="20">
        <v>330000000</v>
      </c>
      <c r="D12" s="20"/>
      <c r="E12" s="20">
        <v>647245520</v>
      </c>
      <c r="F12" s="20"/>
      <c r="G12" s="20">
        <v>33000000</v>
      </c>
      <c r="H12" s="20"/>
      <c r="I12" s="20">
        <v>20000000</v>
      </c>
      <c r="J12" s="20"/>
      <c r="K12" s="20">
        <v>1058789835</v>
      </c>
      <c r="L12" s="20"/>
      <c r="M12" s="20">
        <v>-2291026</v>
      </c>
      <c r="N12" s="20"/>
      <c r="O12" s="20">
        <v>85677135</v>
      </c>
      <c r="P12" s="20"/>
      <c r="Q12" s="20">
        <f>SUM(L12:O12)</f>
        <v>83386109</v>
      </c>
      <c r="R12" s="20"/>
      <c r="S12" s="20">
        <f>SUM(C12:K12,Q12)</f>
        <v>2172421464</v>
      </c>
    </row>
    <row r="13" spans="1:19" ht="24" customHeight="1" x14ac:dyDescent="0.5">
      <c r="A13" s="117" t="s">
        <v>162</v>
      </c>
      <c r="C13" s="20">
        <v>10000000</v>
      </c>
      <c r="D13" s="20"/>
      <c r="E13" s="20">
        <v>14573</v>
      </c>
      <c r="F13" s="20"/>
      <c r="G13" s="20">
        <v>0</v>
      </c>
      <c r="H13" s="20"/>
      <c r="I13" s="20">
        <v>0</v>
      </c>
      <c r="J13" s="20"/>
      <c r="K13" s="20">
        <v>0</v>
      </c>
      <c r="L13" s="20"/>
      <c r="M13" s="20">
        <v>0</v>
      </c>
      <c r="N13" s="20"/>
      <c r="O13" s="20">
        <v>0</v>
      </c>
      <c r="P13" s="20"/>
      <c r="Q13" s="20">
        <f>SUM(L13:O13)</f>
        <v>0</v>
      </c>
      <c r="R13" s="20"/>
      <c r="S13" s="20">
        <f>SUM(C13:K13,Q13)</f>
        <v>10014573</v>
      </c>
    </row>
    <row r="14" spans="1:19" ht="24" customHeight="1" x14ac:dyDescent="0.5">
      <c r="A14" s="9" t="s">
        <v>163</v>
      </c>
      <c r="C14" s="20">
        <v>0</v>
      </c>
      <c r="D14" s="20"/>
      <c r="E14" s="20">
        <v>0</v>
      </c>
      <c r="F14" s="20"/>
      <c r="G14" s="20">
        <v>0</v>
      </c>
      <c r="H14" s="20"/>
      <c r="I14" s="20">
        <v>0</v>
      </c>
      <c r="J14" s="20"/>
      <c r="K14" s="20">
        <v>-59499928</v>
      </c>
      <c r="L14" s="20"/>
      <c r="M14" s="20">
        <v>0</v>
      </c>
      <c r="N14" s="20"/>
      <c r="O14" s="20">
        <v>0</v>
      </c>
      <c r="P14" s="20"/>
      <c r="Q14" s="20">
        <f>SUM(L14:O14)</f>
        <v>0</v>
      </c>
      <c r="R14" s="20"/>
      <c r="S14" s="20">
        <f>SUM(C14:K14,Q14)</f>
        <v>-59499928</v>
      </c>
    </row>
    <row r="15" spans="1:19" ht="24" customHeight="1" x14ac:dyDescent="0.5">
      <c r="A15" s="9" t="s">
        <v>132</v>
      </c>
      <c r="C15" s="20">
        <v>0</v>
      </c>
      <c r="D15" s="20"/>
      <c r="E15" s="20">
        <v>0</v>
      </c>
      <c r="F15" s="20"/>
      <c r="G15" s="20">
        <v>0</v>
      </c>
      <c r="H15" s="20"/>
      <c r="I15" s="20">
        <v>0</v>
      </c>
      <c r="J15" s="20"/>
      <c r="K15" s="20">
        <v>104001796</v>
      </c>
      <c r="L15" s="20"/>
      <c r="M15" s="20">
        <v>0</v>
      </c>
      <c r="N15" s="20"/>
      <c r="O15" s="20">
        <v>0</v>
      </c>
      <c r="P15" s="20"/>
      <c r="Q15" s="20">
        <f>SUM(L15:O15)</f>
        <v>0</v>
      </c>
      <c r="R15" s="20"/>
      <c r="S15" s="20">
        <f>SUM(C15:K15,Q15)</f>
        <v>104001796</v>
      </c>
    </row>
    <row r="16" spans="1:19" ht="24" customHeight="1" x14ac:dyDescent="0.5">
      <c r="A16" s="117" t="s">
        <v>40</v>
      </c>
      <c r="D16" s="40"/>
      <c r="F16" s="40"/>
      <c r="H16" s="40"/>
      <c r="J16" s="40"/>
      <c r="R16" s="40"/>
    </row>
    <row r="17" spans="1:19" ht="24" customHeight="1" x14ac:dyDescent="0.5">
      <c r="A17" s="9" t="s">
        <v>139</v>
      </c>
      <c r="C17" s="20">
        <v>0</v>
      </c>
      <c r="D17" s="20"/>
      <c r="E17" s="20">
        <v>0</v>
      </c>
      <c r="F17" s="20"/>
      <c r="G17" s="20">
        <v>0</v>
      </c>
      <c r="H17" s="20"/>
      <c r="I17" s="20">
        <v>0</v>
      </c>
      <c r="J17" s="20"/>
      <c r="K17" s="20">
        <v>0</v>
      </c>
      <c r="L17" s="20"/>
      <c r="M17" s="20">
        <v>-171593</v>
      </c>
      <c r="N17" s="20"/>
      <c r="O17" s="20">
        <v>-48804911</v>
      </c>
      <c r="P17" s="20"/>
      <c r="Q17" s="20">
        <f>SUM(L17:O17)</f>
        <v>-48976504</v>
      </c>
      <c r="R17" s="20"/>
      <c r="S17" s="20">
        <f>SUM(C17:K17,Q17)</f>
        <v>-48976504</v>
      </c>
    </row>
    <row r="18" spans="1:19" ht="24" customHeight="1" thickBot="1" x14ac:dyDescent="0.55000000000000004">
      <c r="A18" s="116" t="s">
        <v>179</v>
      </c>
      <c r="C18" s="83">
        <f>SUM(C12:C17)</f>
        <v>340000000</v>
      </c>
      <c r="D18" s="20"/>
      <c r="E18" s="83">
        <f>SUM(E12:E17)</f>
        <v>647260093</v>
      </c>
      <c r="F18" s="20"/>
      <c r="G18" s="83">
        <f>SUM(G12:G17)</f>
        <v>33000000</v>
      </c>
      <c r="H18" s="20"/>
      <c r="I18" s="83">
        <f>SUM(I12:I17)</f>
        <v>20000000</v>
      </c>
      <c r="J18" s="20"/>
      <c r="K18" s="83">
        <f>SUM(K12:K17)</f>
        <v>1103291703</v>
      </c>
      <c r="L18" s="20"/>
      <c r="M18" s="83">
        <f>SUM(M12:M17)</f>
        <v>-2462619</v>
      </c>
      <c r="N18" s="20"/>
      <c r="O18" s="83">
        <f>SUM(O12:O17)</f>
        <v>36872224</v>
      </c>
      <c r="P18" s="20"/>
      <c r="Q18" s="83">
        <f>SUM(Q12:Q17)</f>
        <v>34409605</v>
      </c>
      <c r="R18" s="20"/>
      <c r="S18" s="83">
        <f>SUM(S12:S17)</f>
        <v>2177961401</v>
      </c>
    </row>
    <row r="19" spans="1:19" ht="24" customHeight="1" thickTop="1" x14ac:dyDescent="0.5"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</row>
    <row r="20" spans="1:19" ht="24" customHeight="1" x14ac:dyDescent="0.5">
      <c r="A20" s="47" t="s">
        <v>150</v>
      </c>
      <c r="C20" s="20">
        <v>340000000</v>
      </c>
      <c r="D20" s="20"/>
      <c r="E20" s="20">
        <v>647260093</v>
      </c>
      <c r="F20" s="20"/>
      <c r="G20" s="20">
        <v>34000000</v>
      </c>
      <c r="H20" s="20"/>
      <c r="I20" s="20">
        <v>20000000</v>
      </c>
      <c r="J20" s="20"/>
      <c r="K20" s="20">
        <v>1084314951</v>
      </c>
      <c r="L20" s="20"/>
      <c r="M20" s="20">
        <v>-2602653</v>
      </c>
      <c r="N20" s="20"/>
      <c r="O20" s="20">
        <v>-15797649</v>
      </c>
      <c r="P20" s="20"/>
      <c r="Q20" s="20">
        <f>SUM(M20:O20)</f>
        <v>-18400302</v>
      </c>
      <c r="R20" s="20"/>
      <c r="S20" s="20">
        <f>SUM(C20:K20,Q20)</f>
        <v>2107174742</v>
      </c>
    </row>
    <row r="21" spans="1:19" ht="24" customHeight="1" x14ac:dyDescent="0.5">
      <c r="A21" s="38" t="s">
        <v>162</v>
      </c>
      <c r="C21" s="20">
        <v>10000000</v>
      </c>
      <c r="D21" s="20"/>
      <c r="E21" s="20">
        <v>14980</v>
      </c>
      <c r="F21" s="20"/>
      <c r="G21" s="20">
        <v>0</v>
      </c>
      <c r="H21" s="20"/>
      <c r="I21" s="20">
        <v>0</v>
      </c>
      <c r="J21" s="20"/>
      <c r="K21" s="20">
        <v>0</v>
      </c>
      <c r="L21" s="20"/>
      <c r="M21" s="20">
        <v>0</v>
      </c>
      <c r="N21" s="20"/>
      <c r="O21" s="20">
        <v>0</v>
      </c>
      <c r="P21" s="20"/>
      <c r="Q21" s="20">
        <f>SUM(M21:O21)</f>
        <v>0</v>
      </c>
      <c r="R21" s="20"/>
      <c r="S21" s="20">
        <f>SUM(C21:K21,Q21)</f>
        <v>10014980</v>
      </c>
    </row>
    <row r="22" spans="1:19" ht="24" customHeight="1" x14ac:dyDescent="0.5">
      <c r="A22" s="38" t="s">
        <v>163</v>
      </c>
      <c r="C22" s="20">
        <v>0</v>
      </c>
      <c r="D22" s="20"/>
      <c r="E22" s="20">
        <v>0</v>
      </c>
      <c r="F22" s="20"/>
      <c r="G22" s="20">
        <v>0</v>
      </c>
      <c r="H22" s="20"/>
      <c r="I22" s="20">
        <v>0</v>
      </c>
      <c r="J22" s="20"/>
      <c r="K22" s="20">
        <v>-60999928</v>
      </c>
      <c r="L22" s="20"/>
      <c r="M22" s="20">
        <v>0</v>
      </c>
      <c r="N22" s="20"/>
      <c r="O22" s="20">
        <v>0</v>
      </c>
      <c r="P22" s="20"/>
      <c r="Q22" s="20">
        <f>SUM(M22:O22)</f>
        <v>0</v>
      </c>
      <c r="R22" s="20"/>
      <c r="S22" s="20">
        <f>SUM(C22:K22,Q22)</f>
        <v>-60999928</v>
      </c>
    </row>
    <row r="23" spans="1:19" ht="24" customHeight="1" x14ac:dyDescent="0.5">
      <c r="A23" s="38" t="s">
        <v>132</v>
      </c>
      <c r="C23" s="20">
        <v>0</v>
      </c>
      <c r="D23" s="20"/>
      <c r="E23" s="20">
        <v>0</v>
      </c>
      <c r="F23" s="20"/>
      <c r="G23" s="20">
        <v>0</v>
      </c>
      <c r="H23" s="20"/>
      <c r="I23" s="20">
        <v>0</v>
      </c>
      <c r="J23" s="20"/>
      <c r="K23" s="20">
        <v>12323609</v>
      </c>
      <c r="L23" s="20"/>
      <c r="M23" s="20">
        <v>0</v>
      </c>
      <c r="N23" s="20"/>
      <c r="O23" s="20">
        <v>0</v>
      </c>
      <c r="P23" s="20"/>
      <c r="Q23" s="20">
        <f>SUM(M23:O23)</f>
        <v>0</v>
      </c>
      <c r="R23" s="20"/>
      <c r="S23" s="20">
        <f>SUM(C23:K23,Q23)</f>
        <v>12323609</v>
      </c>
    </row>
    <row r="24" spans="1:19" ht="24" customHeight="1" x14ac:dyDescent="0.5">
      <c r="A24" s="38" t="s">
        <v>40</v>
      </c>
      <c r="D24" s="40"/>
      <c r="F24" s="40"/>
      <c r="H24" s="40"/>
      <c r="J24" s="40"/>
      <c r="R24" s="40"/>
    </row>
    <row r="25" spans="1:19" ht="24" customHeight="1" x14ac:dyDescent="0.5">
      <c r="A25" s="40" t="s">
        <v>139</v>
      </c>
      <c r="C25" s="20">
        <v>0</v>
      </c>
      <c r="D25" s="20"/>
      <c r="E25" s="20">
        <v>0</v>
      </c>
      <c r="F25" s="20"/>
      <c r="G25" s="20">
        <v>0</v>
      </c>
      <c r="H25" s="20"/>
      <c r="I25" s="20">
        <v>0</v>
      </c>
      <c r="J25" s="20"/>
      <c r="K25" s="20">
        <v>0</v>
      </c>
      <c r="L25" s="20"/>
      <c r="M25" s="20">
        <v>-2295145</v>
      </c>
      <c r="N25" s="20"/>
      <c r="O25" s="20">
        <v>34229208</v>
      </c>
      <c r="P25" s="20"/>
      <c r="Q25" s="52">
        <f>SUM(M25:O25)</f>
        <v>31934063</v>
      </c>
      <c r="R25" s="20"/>
      <c r="S25" s="20">
        <f>SUM(C25:K25,Q25)</f>
        <v>31934063</v>
      </c>
    </row>
    <row r="26" spans="1:19" ht="24" customHeight="1" thickBot="1" x14ac:dyDescent="0.55000000000000004">
      <c r="A26" s="116" t="s">
        <v>180</v>
      </c>
      <c r="C26" s="83">
        <f>SUM(C20:C25)</f>
        <v>350000000</v>
      </c>
      <c r="D26" s="20"/>
      <c r="E26" s="83">
        <f>SUM(E20:E25)</f>
        <v>647275073</v>
      </c>
      <c r="F26" s="20"/>
      <c r="G26" s="83">
        <f>SUM(G20:G25)</f>
        <v>34000000</v>
      </c>
      <c r="H26" s="20"/>
      <c r="I26" s="83">
        <f>SUM(I20:I25)</f>
        <v>20000000</v>
      </c>
      <c r="J26" s="20"/>
      <c r="K26" s="83">
        <f>SUM(K20:K25)</f>
        <v>1035638632</v>
      </c>
      <c r="L26" s="20"/>
      <c r="M26" s="83">
        <f>SUM(M20:M25)</f>
        <v>-4897798</v>
      </c>
      <c r="N26" s="20"/>
      <c r="O26" s="83">
        <f>SUM(O20:O25)</f>
        <v>18431559</v>
      </c>
      <c r="P26" s="20"/>
      <c r="Q26" s="83">
        <f>SUM(Q20:Q25)</f>
        <v>13533761</v>
      </c>
      <c r="R26" s="20"/>
      <c r="S26" s="83">
        <f>SUM(S20:S25)</f>
        <v>2100447466</v>
      </c>
    </row>
    <row r="27" spans="1:19" ht="24" customHeight="1" thickTop="1" x14ac:dyDescent="0.5">
      <c r="A27" s="47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</row>
    <row r="28" spans="1:19" ht="24" customHeight="1" x14ac:dyDescent="0.5">
      <c r="A28" s="1" t="s">
        <v>10</v>
      </c>
    </row>
  </sheetData>
  <mergeCells count="6">
    <mergeCell ref="A2:E2"/>
    <mergeCell ref="G9:K9"/>
    <mergeCell ref="G10:I10"/>
    <mergeCell ref="C6:S6"/>
    <mergeCell ref="A4:G4"/>
    <mergeCell ref="M7:Q7"/>
  </mergeCells>
  <phoneticPr fontId="2" type="noConversion"/>
  <printOptions horizontalCentered="1"/>
  <pageMargins left="0.39370078740157483" right="0.39370078740157483" top="0.9055118110236221" bottom="0.19685039370078741" header="0.51181102362204722" footer="0.51181102362204722"/>
  <pageSetup paperSize="9" scale="71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showGridLines="0" tabSelected="1" view="pageBreakPreview" topLeftCell="A10" zoomScale="86" zoomScaleNormal="85" zoomScaleSheetLayoutView="86" workbookViewId="0">
      <selection activeCell="X19" sqref="X19"/>
    </sheetView>
  </sheetViews>
  <sheetFormatPr defaultColWidth="9.140625" defaultRowHeight="24" customHeight="1" x14ac:dyDescent="0.5"/>
  <cols>
    <col min="1" max="1" width="39.42578125" style="38" customWidth="1"/>
    <col min="2" max="2" width="1.5703125" style="38" customWidth="1"/>
    <col min="3" max="3" width="5.85546875" style="38" customWidth="1"/>
    <col min="4" max="4" width="8.7109375" style="39" customWidth="1"/>
    <col min="5" max="5" width="17.85546875" style="40" customWidth="1"/>
    <col min="6" max="6" width="1.5703125" style="39" customWidth="1"/>
    <col min="7" max="7" width="17.85546875" style="40" customWidth="1"/>
    <col min="8" max="8" width="1.5703125" style="39" customWidth="1"/>
    <col min="9" max="9" width="17.85546875" style="40" customWidth="1"/>
    <col min="10" max="10" width="1.5703125" style="39" customWidth="1"/>
    <col min="11" max="11" width="17.85546875" style="40" customWidth="1"/>
    <col min="12" max="12" width="1.5703125" style="39" customWidth="1"/>
    <col min="13" max="13" width="17.85546875" style="40" customWidth="1"/>
    <col min="14" max="14" width="1.5703125" style="39" customWidth="1"/>
    <col min="15" max="15" width="26.7109375" style="40" customWidth="1"/>
    <col min="16" max="16" width="1.7109375" style="39" customWidth="1"/>
    <col min="17" max="17" width="17.85546875" style="40" customWidth="1"/>
    <col min="18" max="16384" width="9.140625" style="40"/>
  </cols>
  <sheetData>
    <row r="1" spans="1:17" ht="24" customHeight="1" x14ac:dyDescent="0.5">
      <c r="Q1" s="41" t="s">
        <v>136</v>
      </c>
    </row>
    <row r="2" spans="1:17" ht="24" customHeight="1" x14ac:dyDescent="0.5">
      <c r="A2" s="136" t="s">
        <v>46</v>
      </c>
      <c r="B2" s="136"/>
      <c r="C2" s="136"/>
      <c r="D2" s="136"/>
      <c r="E2" s="136"/>
      <c r="F2" s="136"/>
      <c r="G2" s="136"/>
      <c r="H2" s="42"/>
      <c r="I2" s="105"/>
      <c r="J2" s="42"/>
      <c r="K2" s="105"/>
      <c r="L2" s="42"/>
      <c r="M2" s="105"/>
      <c r="N2" s="105"/>
      <c r="O2" s="105"/>
      <c r="P2" s="42"/>
      <c r="Q2" s="66"/>
    </row>
    <row r="3" spans="1:17" ht="24" customHeight="1" x14ac:dyDescent="0.5">
      <c r="A3" s="43" t="s">
        <v>82</v>
      </c>
      <c r="B3" s="43"/>
      <c r="C3" s="43"/>
      <c r="D3" s="44"/>
      <c r="E3" s="43"/>
      <c r="F3" s="44"/>
      <c r="G3" s="43"/>
      <c r="H3" s="44"/>
      <c r="I3" s="43"/>
      <c r="J3" s="44"/>
      <c r="K3" s="43"/>
      <c r="L3" s="44"/>
      <c r="M3" s="43"/>
      <c r="N3" s="44"/>
      <c r="O3" s="43"/>
      <c r="P3" s="44"/>
    </row>
    <row r="4" spans="1:17" ht="24" customHeight="1" x14ac:dyDescent="0.5">
      <c r="A4" s="142" t="s">
        <v>178</v>
      </c>
      <c r="B4" s="142"/>
      <c r="C4" s="142"/>
      <c r="D4" s="142"/>
      <c r="E4" s="142"/>
      <c r="F4" s="142"/>
      <c r="G4" s="142"/>
      <c r="H4" s="44"/>
      <c r="I4" s="43"/>
      <c r="J4" s="44"/>
      <c r="K4" s="43"/>
      <c r="L4" s="44"/>
      <c r="M4" s="43"/>
      <c r="N4" s="43"/>
      <c r="O4" s="43"/>
      <c r="P4" s="44"/>
      <c r="Q4" s="43"/>
    </row>
    <row r="5" spans="1:17" ht="24" customHeight="1" x14ac:dyDescent="0.5">
      <c r="A5" s="45"/>
      <c r="B5" s="45"/>
      <c r="C5" s="45"/>
      <c r="D5" s="45"/>
      <c r="E5" s="45"/>
      <c r="F5" s="45"/>
      <c r="G5" s="45"/>
      <c r="H5" s="44"/>
      <c r="I5" s="43"/>
      <c r="J5" s="44"/>
      <c r="K5" s="43"/>
      <c r="L5" s="44"/>
      <c r="M5" s="43"/>
      <c r="N5" s="45"/>
      <c r="O5" s="43"/>
      <c r="P5" s="44"/>
      <c r="Q5" s="41" t="s">
        <v>3</v>
      </c>
    </row>
    <row r="6" spans="1:17" ht="24" customHeight="1" x14ac:dyDescent="0.5">
      <c r="A6" s="45"/>
      <c r="B6" s="45"/>
      <c r="C6" s="42"/>
      <c r="D6" s="42"/>
      <c r="E6" s="145" t="s">
        <v>1</v>
      </c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</row>
    <row r="7" spans="1:17" ht="24" customHeight="1" x14ac:dyDescent="0.5">
      <c r="A7" s="46"/>
      <c r="B7" s="46"/>
      <c r="C7" s="46"/>
      <c r="D7" s="110"/>
      <c r="E7" s="46"/>
      <c r="F7" s="110"/>
      <c r="G7" s="46"/>
      <c r="H7" s="110"/>
      <c r="I7" s="46"/>
      <c r="J7" s="110"/>
      <c r="K7" s="46"/>
      <c r="L7" s="110"/>
      <c r="M7" s="46"/>
      <c r="N7" s="110"/>
      <c r="O7" s="146" t="s">
        <v>68</v>
      </c>
      <c r="P7" s="146"/>
    </row>
    <row r="8" spans="1:17" ht="24" customHeight="1" x14ac:dyDescent="0.5">
      <c r="E8" s="46" t="s">
        <v>34</v>
      </c>
      <c r="I8" s="144" t="s">
        <v>19</v>
      </c>
      <c r="J8" s="144"/>
      <c r="K8" s="144"/>
      <c r="L8" s="144"/>
      <c r="M8" s="144"/>
      <c r="O8" s="46" t="s">
        <v>161</v>
      </c>
    </row>
    <row r="9" spans="1:17" s="46" customFormat="1" ht="24" customHeight="1" x14ac:dyDescent="0.5">
      <c r="A9" s="38"/>
      <c r="B9" s="38"/>
      <c r="D9" s="110"/>
      <c r="E9" s="46" t="s">
        <v>69</v>
      </c>
      <c r="F9" s="110"/>
      <c r="H9" s="110"/>
      <c r="I9" s="144" t="s">
        <v>36</v>
      </c>
      <c r="J9" s="144"/>
      <c r="K9" s="144"/>
      <c r="L9" s="39"/>
      <c r="M9" s="110"/>
      <c r="N9" s="110"/>
      <c r="O9" s="46" t="s">
        <v>41</v>
      </c>
      <c r="P9" s="110"/>
    </row>
    <row r="10" spans="1:17" s="46" customFormat="1" ht="24" customHeight="1" x14ac:dyDescent="0.5">
      <c r="A10" s="38"/>
      <c r="B10" s="38"/>
      <c r="C10" s="38"/>
      <c r="D10" s="110"/>
      <c r="E10" s="109" t="s">
        <v>35</v>
      </c>
      <c r="F10" s="110"/>
      <c r="G10" s="109" t="s">
        <v>18</v>
      </c>
      <c r="H10" s="110"/>
      <c r="I10" s="109" t="s">
        <v>76</v>
      </c>
      <c r="J10" s="110"/>
      <c r="K10" s="109" t="s">
        <v>37</v>
      </c>
      <c r="L10" s="110"/>
      <c r="M10" s="109" t="s">
        <v>38</v>
      </c>
      <c r="N10" s="110"/>
      <c r="O10" s="109" t="s">
        <v>42</v>
      </c>
      <c r="P10" s="110"/>
      <c r="Q10" s="109" t="s">
        <v>73</v>
      </c>
    </row>
    <row r="11" spans="1:17" ht="24" customHeight="1" x14ac:dyDescent="0.5">
      <c r="A11" s="116" t="s">
        <v>130</v>
      </c>
      <c r="E11" s="20">
        <v>330000000</v>
      </c>
      <c r="F11" s="20"/>
      <c r="G11" s="20">
        <v>647245520</v>
      </c>
      <c r="H11" s="20"/>
      <c r="I11" s="20">
        <v>33000000</v>
      </c>
      <c r="J11" s="20"/>
      <c r="K11" s="20">
        <v>20000000</v>
      </c>
      <c r="L11" s="20"/>
      <c r="M11" s="20">
        <v>1007515095</v>
      </c>
      <c r="N11" s="20"/>
      <c r="O11" s="20">
        <v>85677135</v>
      </c>
      <c r="P11" s="20"/>
      <c r="Q11" s="20">
        <f>SUM(E11:M11,O11)</f>
        <v>2123437750</v>
      </c>
    </row>
    <row r="12" spans="1:17" ht="24" customHeight="1" x14ac:dyDescent="0.5">
      <c r="A12" s="117" t="s">
        <v>162</v>
      </c>
      <c r="E12" s="20">
        <v>10000000</v>
      </c>
      <c r="F12" s="20"/>
      <c r="G12" s="20">
        <v>14573</v>
      </c>
      <c r="H12" s="20"/>
      <c r="I12" s="20">
        <v>0</v>
      </c>
      <c r="J12" s="20"/>
      <c r="K12" s="20">
        <v>0</v>
      </c>
      <c r="L12" s="20"/>
      <c r="M12" s="20">
        <v>0</v>
      </c>
      <c r="N12" s="20"/>
      <c r="O12" s="20">
        <v>0</v>
      </c>
      <c r="P12" s="20"/>
      <c r="Q12" s="20">
        <f>SUM(E12:M12,O12)</f>
        <v>10014573</v>
      </c>
    </row>
    <row r="13" spans="1:17" ht="24" customHeight="1" x14ac:dyDescent="0.5">
      <c r="A13" s="9" t="s">
        <v>163</v>
      </c>
      <c r="E13" s="20">
        <v>0</v>
      </c>
      <c r="F13" s="20"/>
      <c r="G13" s="20">
        <v>0</v>
      </c>
      <c r="H13" s="20"/>
      <c r="I13" s="20">
        <v>0</v>
      </c>
      <c r="J13" s="20"/>
      <c r="K13" s="20">
        <v>0</v>
      </c>
      <c r="L13" s="20"/>
      <c r="M13" s="20">
        <v>-59499928</v>
      </c>
      <c r="N13" s="20"/>
      <c r="O13" s="20">
        <v>0</v>
      </c>
      <c r="P13" s="20"/>
      <c r="Q13" s="20">
        <f>SUM(E13:M13,O13)</f>
        <v>-59499928</v>
      </c>
    </row>
    <row r="14" spans="1:17" ht="24" customHeight="1" x14ac:dyDescent="0.5">
      <c r="A14" s="9" t="s">
        <v>132</v>
      </c>
      <c r="E14" s="20">
        <v>0</v>
      </c>
      <c r="F14" s="20"/>
      <c r="G14" s="20">
        <v>0</v>
      </c>
      <c r="H14" s="20"/>
      <c r="I14" s="20">
        <v>0</v>
      </c>
      <c r="J14" s="20"/>
      <c r="K14" s="20">
        <v>0</v>
      </c>
      <c r="L14" s="20"/>
      <c r="M14" s="20">
        <v>105121427</v>
      </c>
      <c r="N14" s="20"/>
      <c r="O14" s="20">
        <v>0</v>
      </c>
      <c r="P14" s="20"/>
      <c r="Q14" s="20">
        <f>SUM(E14:M14,O14)</f>
        <v>105121427</v>
      </c>
    </row>
    <row r="15" spans="1:17" ht="24" customHeight="1" x14ac:dyDescent="0.5">
      <c r="A15" s="117" t="s">
        <v>140</v>
      </c>
      <c r="E15" s="20">
        <v>0</v>
      </c>
      <c r="F15" s="20"/>
      <c r="G15" s="20">
        <v>0</v>
      </c>
      <c r="H15" s="20"/>
      <c r="I15" s="20">
        <v>0</v>
      </c>
      <c r="J15" s="20"/>
      <c r="K15" s="20">
        <v>0</v>
      </c>
      <c r="L15" s="20"/>
      <c r="M15" s="20">
        <v>0</v>
      </c>
      <c r="N15" s="20"/>
      <c r="O15" s="20">
        <v>-48804911</v>
      </c>
      <c r="P15" s="20"/>
      <c r="Q15" s="20">
        <f>SUM(E15:M15,O15)</f>
        <v>-48804911</v>
      </c>
    </row>
    <row r="16" spans="1:17" ht="24" customHeight="1" thickBot="1" x14ac:dyDescent="0.55000000000000004">
      <c r="A16" s="116" t="s">
        <v>179</v>
      </c>
      <c r="E16" s="83">
        <f>SUM(E11:E15)</f>
        <v>340000000</v>
      </c>
      <c r="F16" s="20"/>
      <c r="G16" s="83">
        <f>SUM(G11:G15)</f>
        <v>647260093</v>
      </c>
      <c r="H16" s="20"/>
      <c r="I16" s="83">
        <f>SUM(I11:I15)</f>
        <v>33000000</v>
      </c>
      <c r="J16" s="20"/>
      <c r="K16" s="83">
        <f>SUM(K11:K15)</f>
        <v>20000000</v>
      </c>
      <c r="L16" s="20"/>
      <c r="M16" s="83">
        <f>SUM(M11:M15)</f>
        <v>1053136594</v>
      </c>
      <c r="N16" s="20"/>
      <c r="O16" s="83">
        <f>SUM(O11:O15)</f>
        <v>36872224</v>
      </c>
      <c r="P16" s="20"/>
      <c r="Q16" s="83">
        <f>SUM(Q11:Q15)</f>
        <v>2130268911</v>
      </c>
    </row>
    <row r="17" spans="1:17" ht="24" customHeight="1" thickTop="1" x14ac:dyDescent="0.5"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</row>
    <row r="18" spans="1:17" ht="24" customHeight="1" x14ac:dyDescent="0.5">
      <c r="A18" s="47" t="s">
        <v>150</v>
      </c>
      <c r="E18" s="20">
        <v>340000000</v>
      </c>
      <c r="F18" s="20"/>
      <c r="G18" s="20">
        <v>647260093</v>
      </c>
      <c r="H18" s="20"/>
      <c r="I18" s="20">
        <v>34000000</v>
      </c>
      <c r="J18" s="20"/>
      <c r="K18" s="20">
        <v>20000000</v>
      </c>
      <c r="L18" s="20"/>
      <c r="M18" s="20">
        <v>1035119143</v>
      </c>
      <c r="N18" s="20"/>
      <c r="O18" s="20">
        <v>-15797649</v>
      </c>
      <c r="P18" s="20"/>
      <c r="Q18" s="20">
        <f>SUM(E18:M18,O18)</f>
        <v>2060581587</v>
      </c>
    </row>
    <row r="19" spans="1:17" ht="24" customHeight="1" x14ac:dyDescent="0.5">
      <c r="A19" s="38" t="s">
        <v>162</v>
      </c>
      <c r="E19" s="20">
        <v>10000000</v>
      </c>
      <c r="F19" s="20"/>
      <c r="G19" s="20">
        <v>14980</v>
      </c>
      <c r="H19" s="20"/>
      <c r="I19" s="20">
        <v>0</v>
      </c>
      <c r="J19" s="20"/>
      <c r="K19" s="20">
        <v>0</v>
      </c>
      <c r="L19" s="20"/>
      <c r="M19" s="20">
        <v>0</v>
      </c>
      <c r="N19" s="20"/>
      <c r="O19" s="20">
        <v>0</v>
      </c>
      <c r="P19" s="20"/>
      <c r="Q19" s="20">
        <f>SUM(E19:M19,O19)</f>
        <v>10014980</v>
      </c>
    </row>
    <row r="20" spans="1:17" ht="24" customHeight="1" x14ac:dyDescent="0.5">
      <c r="A20" s="38" t="s">
        <v>163</v>
      </c>
      <c r="E20" s="20">
        <v>0</v>
      </c>
      <c r="F20" s="20"/>
      <c r="G20" s="20">
        <v>0</v>
      </c>
      <c r="H20" s="20"/>
      <c r="I20" s="20">
        <v>0</v>
      </c>
      <c r="J20" s="20"/>
      <c r="K20" s="20">
        <v>0</v>
      </c>
      <c r="L20" s="20"/>
      <c r="M20" s="20">
        <v>-60999928</v>
      </c>
      <c r="N20" s="20"/>
      <c r="O20" s="20">
        <v>0</v>
      </c>
      <c r="P20" s="20"/>
      <c r="Q20" s="20">
        <f>SUM(E20:M20,O20)</f>
        <v>-60999928</v>
      </c>
    </row>
    <row r="21" spans="1:17" ht="24" customHeight="1" x14ac:dyDescent="0.5">
      <c r="A21" s="40" t="s">
        <v>132</v>
      </c>
      <c r="C21" s="48"/>
      <c r="E21" s="20">
        <v>0</v>
      </c>
      <c r="F21" s="20"/>
      <c r="G21" s="20">
        <v>0</v>
      </c>
      <c r="H21" s="20"/>
      <c r="I21" s="20">
        <v>0</v>
      </c>
      <c r="J21" s="20"/>
      <c r="K21" s="20">
        <v>0</v>
      </c>
      <c r="L21" s="20"/>
      <c r="M21" s="20">
        <v>13496616</v>
      </c>
      <c r="N21" s="20"/>
      <c r="O21" s="20">
        <v>0</v>
      </c>
      <c r="P21" s="20"/>
      <c r="Q21" s="20">
        <f>SUM(E21:M21,O21)</f>
        <v>13496616</v>
      </c>
    </row>
    <row r="22" spans="1:17" ht="24" customHeight="1" x14ac:dyDescent="0.5">
      <c r="A22" s="38" t="s">
        <v>169</v>
      </c>
      <c r="E22" s="20">
        <v>0</v>
      </c>
      <c r="F22" s="20"/>
      <c r="G22" s="20">
        <v>0</v>
      </c>
      <c r="H22" s="20"/>
      <c r="I22" s="20">
        <v>0</v>
      </c>
      <c r="J22" s="20"/>
      <c r="K22" s="20">
        <v>0</v>
      </c>
      <c r="L22" s="20"/>
      <c r="M22" s="20">
        <v>0</v>
      </c>
      <c r="N22" s="20"/>
      <c r="O22" s="20">
        <v>34229208</v>
      </c>
      <c r="P22" s="20"/>
      <c r="Q22" s="20">
        <f>SUM(E22:M22,O22)</f>
        <v>34229208</v>
      </c>
    </row>
    <row r="23" spans="1:17" ht="24" customHeight="1" thickBot="1" x14ac:dyDescent="0.55000000000000004">
      <c r="A23" s="116" t="s">
        <v>180</v>
      </c>
      <c r="E23" s="83">
        <f>SUM(E18:E22)</f>
        <v>350000000</v>
      </c>
      <c r="F23" s="20"/>
      <c r="G23" s="83">
        <f>SUM(G18:G22)</f>
        <v>647275073</v>
      </c>
      <c r="H23" s="20"/>
      <c r="I23" s="83">
        <f>SUM(I18:I22)</f>
        <v>34000000</v>
      </c>
      <c r="J23" s="20"/>
      <c r="K23" s="83">
        <f>SUM(K18:K22)</f>
        <v>20000000</v>
      </c>
      <c r="L23" s="20"/>
      <c r="M23" s="83">
        <f>SUM(M18:M22)</f>
        <v>987615831</v>
      </c>
      <c r="N23" s="20"/>
      <c r="O23" s="83">
        <f>SUM(O18:O22)</f>
        <v>18431559</v>
      </c>
      <c r="P23" s="20"/>
      <c r="Q23" s="83">
        <f>SUM(Q18:Q22)</f>
        <v>2057322463</v>
      </c>
    </row>
    <row r="24" spans="1:17" ht="24" customHeight="1" thickTop="1" x14ac:dyDescent="0.5">
      <c r="F24" s="40"/>
      <c r="H24" s="40"/>
      <c r="J24" s="40"/>
      <c r="L24" s="40"/>
      <c r="N24" s="40"/>
      <c r="P24" s="40"/>
    </row>
    <row r="25" spans="1:17" ht="24" customHeight="1" x14ac:dyDescent="0.5">
      <c r="A25" s="1" t="s">
        <v>10</v>
      </c>
      <c r="B25" s="4"/>
      <c r="C25" s="4"/>
    </row>
  </sheetData>
  <mergeCells count="6">
    <mergeCell ref="I8:M8"/>
    <mergeCell ref="O7:P7"/>
    <mergeCell ref="I9:K9"/>
    <mergeCell ref="E6:Q6"/>
    <mergeCell ref="A2:G2"/>
    <mergeCell ref="A4:G4"/>
  </mergeCells>
  <printOptions horizontalCentered="1"/>
  <pageMargins left="0.39370078740157483" right="0.39370078740157483" top="0.9055118110236221" bottom="0.19685039370078741" header="0.51181102362204722" footer="0.51181102362204722"/>
  <pageSetup paperSize="9" scale="75" orientation="landscape" r:id="rId1"/>
  <headerFooter alignWithMargins="0"/>
  <drawing r:id="rId2"/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54174</vt:lpwstr>
  </property>
  <property fmtid="{D5CDD505-2E9C-101B-9397-08002B2CF9AE}" pid="4" name="OptimizationTime">
    <vt:lpwstr>20191113_1522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PL&amp;CF</vt:lpstr>
      <vt:lpstr>sce-equity</vt:lpstr>
      <vt:lpstr>sce-separate</vt:lpstr>
      <vt:lpstr>BS!Print_Area</vt:lpstr>
      <vt:lpstr>'PL&amp;CF'!Print_Area</vt:lpstr>
      <vt:lpstr>'sce-equity'!Print_Area</vt:lpstr>
      <vt:lpstr>'sce-separate'!Print_Area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Rewadee Uthaiwattanatorn</cp:lastModifiedBy>
  <cp:lastPrinted>2019-11-05T11:52:20Z</cp:lastPrinted>
  <dcterms:created xsi:type="dcterms:W3CDTF">2001-07-24T08:07:36Z</dcterms:created>
  <dcterms:modified xsi:type="dcterms:W3CDTF">2019-11-13T04:25:03Z</dcterms:modified>
</cp:coreProperties>
</file>